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0" windowWidth="11340" windowHeight="4650" tabRatio="565" activeTab="0"/>
  </bookViews>
  <sheets>
    <sheet name="CO.sum" sheetId="1" r:id="rId1"/>
    <sheet name="NSA" sheetId="2" r:id="rId2"/>
    <sheet name="Chart1" sheetId="3" r:id="rId3"/>
    <sheet name="Sheet3" sheetId="4" r:id="rId4"/>
    <sheet name="Sheet1" sheetId="5" r:id="rId5"/>
    <sheet name="Sheet4" sheetId="6" r:id="rId6"/>
  </sheets>
  <definedNames>
    <definedName name="_xlnm.Print_Titles" localSheetId="0">'CO.sum'!$1:$7</definedName>
  </definedNames>
  <calcPr fullCalcOnLoad="1"/>
</workbook>
</file>

<file path=xl/comments1.xml><?xml version="1.0" encoding="utf-8"?>
<comments xmlns="http://schemas.openxmlformats.org/spreadsheetml/2006/main">
  <authors>
    <author>Patrick Fisk</author>
  </authors>
  <commentList>
    <comment ref="B29" authorId="0">
      <text>
        <r>
          <rPr>
            <b/>
            <sz val="9"/>
            <rFont val="Tahoma"/>
            <family val="2"/>
          </rPr>
          <t>Patrick Fisk:</t>
        </r>
        <r>
          <rPr>
            <sz val="9"/>
            <rFont val="Tahoma"/>
            <family val="2"/>
          </rPr>
          <t xml:space="preserve">
need intagrator info</t>
        </r>
      </text>
    </comment>
    <comment ref="B35" authorId="0">
      <text>
        <r>
          <rPr>
            <b/>
            <sz val="9"/>
            <rFont val="Tahoma"/>
            <family val="2"/>
          </rPr>
          <t>Patrick Fisk:</t>
        </r>
        <r>
          <rPr>
            <sz val="9"/>
            <rFont val="Tahoma"/>
            <family val="2"/>
          </rPr>
          <t xml:space="preserve">
called 5-9-16 she said she would send the report today and all the info on the late growers</t>
        </r>
      </text>
    </comment>
    <comment ref="B31" authorId="0">
      <text>
        <r>
          <rPr>
            <b/>
            <sz val="9"/>
            <rFont val="Tahoma"/>
            <family val="2"/>
          </rPr>
          <t>Patrick Fisk:</t>
        </r>
        <r>
          <rPr>
            <sz val="9"/>
            <rFont val="Tahoma"/>
            <family val="2"/>
          </rPr>
          <t xml:space="preserve">
spoke with sec. she will have report to me by tommorrow, she will send me copy of the 2 farms she has that are late, Branscams</t>
        </r>
      </text>
    </comment>
    <comment ref="B43" authorId="0">
      <text>
        <r>
          <rPr>
            <b/>
            <sz val="9"/>
            <rFont val="Tahoma"/>
            <family val="2"/>
          </rPr>
          <t>Patrick Fisk:</t>
        </r>
        <r>
          <rPr>
            <sz val="9"/>
            <rFont val="Tahoma"/>
            <family val="2"/>
          </rPr>
          <t xml:space="preserve">
Angie has done nothing. She hasn’t called anyone or sent them letters!!!!
5-9-16</t>
        </r>
      </text>
    </comment>
  </commentList>
</comments>
</file>

<file path=xl/sharedStrings.xml><?xml version="1.0" encoding="utf-8"?>
<sst xmlns="http://schemas.openxmlformats.org/spreadsheetml/2006/main" count="206" uniqueCount="109">
  <si>
    <t>TONS USED:</t>
  </si>
  <si>
    <t># OF ACRES</t>
  </si>
  <si>
    <t>TONS GENERATED</t>
  </si>
  <si>
    <t>APPLIED</t>
  </si>
  <si>
    <t>STORED</t>
  </si>
  <si>
    <t>TRANSFERRED</t>
  </si>
  <si>
    <t>OTHER</t>
  </si>
  <si>
    <t>TOTAL</t>
  </si>
  <si>
    <t>TOTAL TONS OF LITTER USED:</t>
  </si>
  <si>
    <t>FINAL REPORT ON COUNTY REGISTRATION</t>
  </si>
  <si>
    <t>BENTON</t>
  </si>
  <si>
    <t>CARROLL</t>
  </si>
  <si>
    <t>FRANKLIN</t>
  </si>
  <si>
    <t>NUMBER OF</t>
  </si>
  <si>
    <t>HEMPSTEAD</t>
  </si>
  <si>
    <t>PULASKI</t>
  </si>
  <si>
    <t>RANDOLPH</t>
  </si>
  <si>
    <t>YELL</t>
  </si>
  <si>
    <t>County</t>
  </si>
  <si>
    <t>LITTLE RIVER</t>
  </si>
  <si>
    <t>WASHINGTON</t>
  </si>
  <si>
    <t>TONS/ACRE</t>
  </si>
  <si>
    <t>FARMS REPORTED</t>
  </si>
  <si>
    <t>SEBASTIAN</t>
  </si>
  <si>
    <t>POPE</t>
  </si>
  <si>
    <t>BAXTER</t>
  </si>
  <si>
    <t>BOONE</t>
  </si>
  <si>
    <t>CALHOUN</t>
  </si>
  <si>
    <t>CLARK</t>
  </si>
  <si>
    <t>CLEBURNE</t>
  </si>
  <si>
    <t>CLEVELAND</t>
  </si>
  <si>
    <t>COLUMBIA</t>
  </si>
  <si>
    <t>CONWAY</t>
  </si>
  <si>
    <t>CRAWFORD</t>
  </si>
  <si>
    <t>DREW</t>
  </si>
  <si>
    <t>DESHA</t>
  </si>
  <si>
    <t>GARLAND</t>
  </si>
  <si>
    <t>GRANT</t>
  </si>
  <si>
    <t>INDEPENDENCE</t>
  </si>
  <si>
    <t>IZARD</t>
  </si>
  <si>
    <t>JEFFERSON</t>
  </si>
  <si>
    <t>JOHNSON</t>
  </si>
  <si>
    <t>LAFAYETTE</t>
  </si>
  <si>
    <t>LAWRENCE</t>
  </si>
  <si>
    <t>LINCOLN</t>
  </si>
  <si>
    <t>LOGAN</t>
  </si>
  <si>
    <t>MADISON</t>
  </si>
  <si>
    <t>MILLER</t>
  </si>
  <si>
    <t>MONTGOMERY</t>
  </si>
  <si>
    <t>NEVADA</t>
  </si>
  <si>
    <t>NEWTON</t>
  </si>
  <si>
    <t>OUACHITA</t>
  </si>
  <si>
    <t>PERRY</t>
  </si>
  <si>
    <t>PIKE</t>
  </si>
  <si>
    <t>SHARP</t>
  </si>
  <si>
    <t>STONE</t>
  </si>
  <si>
    <t>UNION</t>
  </si>
  <si>
    <t>VAN BUREN</t>
  </si>
  <si>
    <t xml:space="preserve">WHITE </t>
  </si>
  <si>
    <r>
      <t xml:space="preserve">MINE CREEK </t>
    </r>
    <r>
      <rPr>
        <b/>
        <sz val="8"/>
        <color indexed="61"/>
        <rFont val="Arial"/>
        <family val="2"/>
      </rPr>
      <t>(HOWARD)</t>
    </r>
  </si>
  <si>
    <r>
      <t xml:space="preserve">COSSATOT </t>
    </r>
    <r>
      <rPr>
        <b/>
        <sz val="8"/>
        <color indexed="61"/>
        <rFont val="Arial"/>
        <family val="2"/>
      </rPr>
      <t>(SEVIER)</t>
    </r>
  </si>
  <si>
    <r>
      <t xml:space="preserve">MARION </t>
    </r>
    <r>
      <rPr>
        <b/>
        <sz val="8"/>
        <color indexed="10"/>
        <rFont val="Arial"/>
        <family val="2"/>
      </rPr>
      <t>(CROOKED CREEK)</t>
    </r>
  </si>
  <si>
    <r>
      <t xml:space="preserve">POLK </t>
    </r>
    <r>
      <rPr>
        <b/>
        <sz val="8"/>
        <color indexed="10"/>
        <rFont val="Arial"/>
        <family val="2"/>
      </rPr>
      <t>( RICH MT.)</t>
    </r>
  </si>
  <si>
    <r>
      <t>POTEAU RIVER</t>
    </r>
    <r>
      <rPr>
        <b/>
        <sz val="8"/>
        <color indexed="10"/>
        <rFont val="Arial"/>
        <family val="2"/>
      </rPr>
      <t xml:space="preserve">   (SCOTT)</t>
    </r>
  </si>
  <si>
    <t>HOT SPRING</t>
  </si>
  <si>
    <t>Other</t>
  </si>
  <si>
    <t xml:space="preserve">JACKSON            </t>
  </si>
  <si>
    <t xml:space="preserve">Total Amt  </t>
  </si>
  <si>
    <t xml:space="preserve"> of Birds</t>
  </si>
  <si>
    <t>No. of Houses</t>
  </si>
  <si>
    <r>
      <t>BUFFALO</t>
    </r>
    <r>
      <rPr>
        <b/>
        <sz val="8"/>
        <color indexed="61"/>
        <rFont val="Arial"/>
        <family val="2"/>
      </rPr>
      <t xml:space="preserve"> (SEARCY)</t>
    </r>
  </si>
  <si>
    <r>
      <t xml:space="preserve">MARION </t>
    </r>
    <r>
      <rPr>
        <b/>
        <sz val="8"/>
        <color indexed="61"/>
        <rFont val="Arial"/>
        <family val="2"/>
      </rPr>
      <t>(CROOKED CREEK)</t>
    </r>
  </si>
  <si>
    <r>
      <t xml:space="preserve">POLK </t>
    </r>
    <r>
      <rPr>
        <b/>
        <sz val="8"/>
        <color indexed="61"/>
        <rFont val="Arial"/>
        <family val="2"/>
      </rPr>
      <t>( RICH MT.)</t>
    </r>
  </si>
  <si>
    <r>
      <t>POTEAU RIVER</t>
    </r>
    <r>
      <rPr>
        <b/>
        <sz val="8"/>
        <color indexed="61"/>
        <rFont val="Arial"/>
        <family val="2"/>
      </rPr>
      <t xml:space="preserve">   (SCOTT)</t>
    </r>
  </si>
  <si>
    <t>reg</t>
  </si>
  <si>
    <t>L'AIGLE CREEK (Bradley)</t>
  </si>
  <si>
    <r>
      <t>BUFFALO</t>
    </r>
    <r>
      <rPr>
        <b/>
        <sz val="8"/>
        <color indexed="23"/>
        <rFont val="Arial"/>
        <family val="2"/>
      </rPr>
      <t xml:space="preserve"> (SEARCY)</t>
    </r>
  </si>
  <si>
    <r>
      <t xml:space="preserve">COSSATOT </t>
    </r>
    <r>
      <rPr>
        <b/>
        <sz val="8"/>
        <color indexed="23"/>
        <rFont val="Arial"/>
        <family val="2"/>
      </rPr>
      <t>(SEVIER)</t>
    </r>
  </si>
  <si>
    <r>
      <t xml:space="preserve">MARION </t>
    </r>
    <r>
      <rPr>
        <b/>
        <sz val="8"/>
        <color indexed="23"/>
        <rFont val="Arial"/>
        <family val="2"/>
      </rPr>
      <t>(CROOKED CREEK)</t>
    </r>
  </si>
  <si>
    <r>
      <t xml:space="preserve">POLK </t>
    </r>
    <r>
      <rPr>
        <b/>
        <sz val="8"/>
        <color indexed="23"/>
        <rFont val="Arial"/>
        <family val="2"/>
      </rPr>
      <t>( RICH MT.)</t>
    </r>
  </si>
  <si>
    <r>
      <t>POTEAU RIVER</t>
    </r>
    <r>
      <rPr>
        <b/>
        <sz val="8"/>
        <color indexed="23"/>
        <rFont val="Arial"/>
        <family val="2"/>
      </rPr>
      <t xml:space="preserve">   (SCOTT)</t>
    </r>
  </si>
  <si>
    <t>Farms</t>
  </si>
  <si>
    <t>Houses</t>
  </si>
  <si>
    <t>Birds</t>
  </si>
  <si>
    <t>Reg. Year</t>
  </si>
  <si>
    <t>Broilers</t>
  </si>
  <si>
    <t>Hens</t>
  </si>
  <si>
    <t>Pullets</t>
  </si>
  <si>
    <t>Turkeys</t>
  </si>
  <si>
    <t>% Complete</t>
  </si>
  <si>
    <t>% short</t>
  </si>
  <si>
    <t>or long</t>
  </si>
  <si>
    <t>Diff form</t>
  </si>
  <si>
    <t># of Acres</t>
  </si>
  <si>
    <t>Tons Generated</t>
  </si>
  <si>
    <t>Tons Removed</t>
  </si>
  <si>
    <t>Applied</t>
  </si>
  <si>
    <t>Stored</t>
  </si>
  <si>
    <t>Transferred or Sold</t>
  </si>
  <si>
    <t>Litter Use</t>
  </si>
  <si>
    <t>Bird Capacity</t>
  </si>
  <si>
    <t>From Houses</t>
  </si>
  <si>
    <t>Difference</t>
  </si>
  <si>
    <t>FULTON</t>
  </si>
  <si>
    <t>ASHELY</t>
  </si>
  <si>
    <r>
      <t xml:space="preserve">MINE CREEK </t>
    </r>
    <r>
      <rPr>
        <b/>
        <sz val="8"/>
        <color indexed="10"/>
        <rFont val="Arial"/>
        <family val="2"/>
      </rPr>
      <t>(HOWARD)</t>
    </r>
  </si>
  <si>
    <t>Reported (2017)</t>
  </si>
  <si>
    <t>16 to 17</t>
  </si>
  <si>
    <t>ASHLEY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</si>
</sst>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"/>
    <numFmt numFmtId="166" formatCode="0.0000"/>
    <numFmt numFmtId="167" formatCode="0.0%"/>
  </numFmts>
  <fonts count="102">
    <font>
      <sz val="10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8"/>
      <color indexed="61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Tahoma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b/>
      <sz val="10"/>
      <color indexed="9"/>
      <name val="Tahoma"/>
      <family val="2"/>
    </font>
    <font>
      <b/>
      <sz val="10"/>
      <color indexed="18"/>
      <name val="Tahoma"/>
      <family val="2"/>
    </font>
    <font>
      <b/>
      <sz val="10"/>
      <color indexed="18"/>
      <name val="Arial"/>
      <family val="2"/>
    </font>
    <font>
      <b/>
      <sz val="10"/>
      <color indexed="10"/>
      <name val="Tahoma"/>
      <family val="2"/>
    </font>
    <font>
      <b/>
      <sz val="16"/>
      <color indexed="18"/>
      <name val="Arial"/>
      <family val="2"/>
    </font>
    <font>
      <b/>
      <sz val="28"/>
      <color indexed="53"/>
      <name val="Arial"/>
      <family val="2"/>
    </font>
    <font>
      <b/>
      <sz val="22"/>
      <color indexed="12"/>
      <name val="Arial"/>
      <family val="2"/>
    </font>
    <font>
      <sz val="10"/>
      <color indexed="10"/>
      <name val="Bodoni MT Black"/>
      <family val="1"/>
    </font>
    <font>
      <sz val="20"/>
      <color indexed="10"/>
      <name val="Bodoni MT Black"/>
      <family val="1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6"/>
      <color indexed="52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37"/>
      <color indexed="8"/>
      <name val="Arial"/>
      <family val="2"/>
    </font>
    <font>
      <sz val="6.3"/>
      <color indexed="8"/>
      <name val="Arial"/>
      <family val="2"/>
    </font>
    <font>
      <sz val="15.75"/>
      <color indexed="8"/>
      <name val="Arial"/>
      <family val="2"/>
    </font>
    <font>
      <sz val="15.75"/>
      <color indexed="9"/>
      <name val="Arial"/>
      <family val="2"/>
    </font>
    <font>
      <sz val="11.15"/>
      <color indexed="8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  <font>
      <sz val="7.6"/>
      <color indexed="8"/>
      <name val="Arial"/>
      <family val="2"/>
    </font>
    <font>
      <sz val="9.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56"/>
      <name val="Arial"/>
      <family val="2"/>
    </font>
    <font>
      <sz val="10"/>
      <color indexed="55"/>
      <name val="Arial"/>
      <family val="2"/>
    </font>
    <font>
      <b/>
      <sz val="28"/>
      <color indexed="10"/>
      <name val="Arial"/>
      <family val="2"/>
    </font>
    <font>
      <b/>
      <sz val="18"/>
      <color indexed="48"/>
      <name val="Arial"/>
      <family val="2"/>
    </font>
    <font>
      <b/>
      <sz val="1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0"/>
      <color rgb="FFFF9900"/>
      <name val="Tahoma"/>
      <family val="2"/>
    </font>
    <font>
      <sz val="10"/>
      <color theme="3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b/>
      <sz val="28"/>
      <color rgb="FFFF000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7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3" fontId="6" fillId="0" borderId="10" xfId="0" applyNumberFormat="1" applyFont="1" applyBorder="1" applyAlignment="1" applyProtection="1">
      <alignment horizontal="center"/>
      <protection hidden="1"/>
    </xf>
    <xf numFmtId="3" fontId="6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" fontId="6" fillId="0" borderId="12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13" xfId="0" applyFont="1" applyFill="1" applyBorder="1" applyAlignment="1">
      <alignment horizontal="left"/>
    </xf>
    <xf numFmtId="3" fontId="21" fillId="33" borderId="14" xfId="0" applyNumberFormat="1" applyFont="1" applyFill="1" applyBorder="1" applyAlignment="1" applyProtection="1">
      <alignment horizontal="center"/>
      <protection hidden="1"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13" fillId="0" borderId="13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5" fillId="34" borderId="1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15" fillId="0" borderId="18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3" fontId="10" fillId="0" borderId="16" xfId="0" applyNumberFormat="1" applyFont="1" applyBorder="1" applyAlignment="1" applyProtection="1">
      <alignment horizontal="center"/>
      <protection hidden="1"/>
    </xf>
    <xf numFmtId="3" fontId="10" fillId="0" borderId="14" xfId="0" applyNumberFormat="1" applyFont="1" applyBorder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/>
      <protection hidden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/>
    </xf>
    <xf numFmtId="0" fontId="14" fillId="0" borderId="22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3" fontId="18" fillId="35" borderId="0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 horizontal="center"/>
      <protection hidden="1"/>
    </xf>
    <xf numFmtId="0" fontId="17" fillId="0" borderId="23" xfId="0" applyFont="1" applyFill="1" applyBorder="1" applyAlignment="1">
      <alignment horizontal="center"/>
    </xf>
    <xf numFmtId="3" fontId="17" fillId="0" borderId="23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3" fontId="10" fillId="36" borderId="16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3" fontId="27" fillId="36" borderId="23" xfId="0" applyNumberFormat="1" applyFont="1" applyFill="1" applyBorder="1" applyAlignment="1">
      <alignment horizontal="center"/>
    </xf>
    <xf numFmtId="0" fontId="27" fillId="36" borderId="23" xfId="0" applyFont="1" applyFill="1" applyBorder="1" applyAlignment="1">
      <alignment horizontal="center"/>
    </xf>
    <xf numFmtId="0" fontId="27" fillId="36" borderId="24" xfId="0" applyFont="1" applyFill="1" applyBorder="1" applyAlignment="1">
      <alignment horizontal="center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 locked="0"/>
    </xf>
    <xf numFmtId="1" fontId="16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1" fontId="25" fillId="37" borderId="20" xfId="0" applyNumberFormat="1" applyFont="1" applyFill="1" applyBorder="1" applyAlignment="1">
      <alignment horizontal="center"/>
    </xf>
    <xf numFmtId="1" fontId="25" fillId="38" borderId="15" xfId="0" applyNumberFormat="1" applyFont="1" applyFill="1" applyBorder="1" applyAlignment="1">
      <alignment horizontal="center"/>
    </xf>
    <xf numFmtId="1" fontId="25" fillId="39" borderId="14" xfId="0" applyNumberFormat="1" applyFont="1" applyFill="1" applyBorder="1" applyAlignment="1">
      <alignment horizontal="center"/>
    </xf>
    <xf numFmtId="1" fontId="25" fillId="39" borderId="16" xfId="0" applyNumberFormat="1" applyFont="1" applyFill="1" applyBorder="1" applyAlignment="1">
      <alignment horizontal="center"/>
    </xf>
    <xf numFmtId="1" fontId="25" fillId="39" borderId="19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  <protection hidden="1"/>
    </xf>
    <xf numFmtId="4" fontId="13" fillId="0" borderId="0" xfId="0" applyNumberFormat="1" applyFont="1" applyFill="1" applyBorder="1" applyAlignment="1" applyProtection="1">
      <alignment horizontal="center"/>
      <protection hidden="1"/>
    </xf>
    <xf numFmtId="1" fontId="34" fillId="0" borderId="15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5" fillId="0" borderId="20" xfId="0" applyNumberFormat="1" applyFont="1" applyFill="1" applyBorder="1" applyAlignment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1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 applyProtection="1">
      <alignment horizontal="center"/>
      <protection locked="0"/>
    </xf>
    <xf numFmtId="3" fontId="17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 applyProtection="1">
      <alignment horizontal="center" wrapText="1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15" fillId="0" borderId="18" xfId="0" applyNumberFormat="1" applyFont="1" applyFill="1" applyBorder="1" applyAlignment="1" applyProtection="1">
      <alignment horizontal="center"/>
      <protection locked="0"/>
    </xf>
    <xf numFmtId="1" fontId="13" fillId="0" borderId="13" xfId="0" applyNumberFormat="1" applyFont="1" applyFill="1" applyBorder="1" applyAlignment="1" applyProtection="1">
      <alignment horizontal="center"/>
      <protection locked="0"/>
    </xf>
    <xf numFmtId="1" fontId="13" fillId="0" borderId="13" xfId="0" applyNumberFormat="1" applyFont="1" applyFill="1" applyBorder="1" applyAlignment="1" applyProtection="1">
      <alignment horizontal="center"/>
      <protection/>
    </xf>
    <xf numFmtId="3" fontId="37" fillId="0" borderId="13" xfId="0" applyNumberFormat="1" applyFont="1" applyFill="1" applyBorder="1" applyAlignment="1" applyProtection="1">
      <alignment horizontal="left"/>
      <protection locked="0"/>
    </xf>
    <xf numFmtId="3" fontId="0" fillId="0" borderId="25" xfId="0" applyNumberFormat="1" applyFill="1" applyBorder="1" applyAlignment="1" applyProtection="1">
      <alignment horizontal="center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>
      <alignment horizontal="left"/>
    </xf>
    <xf numFmtId="3" fontId="37" fillId="0" borderId="13" xfId="0" applyNumberFormat="1" applyFont="1" applyFill="1" applyBorder="1" applyAlignment="1">
      <alignment horizontal="left"/>
    </xf>
    <xf numFmtId="3" fontId="11" fillId="0" borderId="13" xfId="0" applyNumberFormat="1" applyFont="1" applyFill="1" applyBorder="1" applyAlignment="1" applyProtection="1">
      <alignment horizontal="left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4" fillId="0" borderId="13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 applyProtection="1">
      <alignment horizontal="center"/>
      <protection locked="0"/>
    </xf>
    <xf numFmtId="1" fontId="31" fillId="0" borderId="0" xfId="0" applyNumberFormat="1" applyFont="1" applyFill="1" applyBorder="1" applyAlignment="1">
      <alignment horizontal="center" vertical="center"/>
    </xf>
    <xf numFmtId="0" fontId="25" fillId="38" borderId="0" xfId="0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center" vertical="center"/>
      <protection/>
    </xf>
    <xf numFmtId="0" fontId="25" fillId="38" borderId="29" xfId="0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/>
      <protection/>
    </xf>
    <xf numFmtId="1" fontId="25" fillId="38" borderId="14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 horizontal="center"/>
      <protection/>
    </xf>
    <xf numFmtId="3" fontId="0" fillId="32" borderId="30" xfId="0" applyNumberFormat="1" applyFill="1" applyBorder="1" applyAlignment="1" applyProtection="1">
      <alignment horizontal="center"/>
      <protection locked="0"/>
    </xf>
    <xf numFmtId="3" fontId="0" fillId="32" borderId="31" xfId="0" applyNumberFormat="1" applyFill="1" applyBorder="1" applyAlignment="1" applyProtection="1">
      <alignment horizontal="center"/>
      <protection locked="0"/>
    </xf>
    <xf numFmtId="3" fontId="0" fillId="32" borderId="23" xfId="0" applyNumberFormat="1" applyFill="1" applyBorder="1" applyAlignment="1" applyProtection="1">
      <alignment horizontal="center"/>
      <protection locked="0"/>
    </xf>
    <xf numFmtId="3" fontId="0" fillId="32" borderId="13" xfId="0" applyNumberFormat="1" applyFill="1" applyBorder="1" applyAlignment="1" applyProtection="1">
      <alignment horizontal="center"/>
      <protection locked="0"/>
    </xf>
    <xf numFmtId="3" fontId="0" fillId="32" borderId="13" xfId="0" applyNumberFormat="1" applyFont="1" applyFill="1" applyBorder="1" applyAlignment="1" applyProtection="1">
      <alignment horizontal="center"/>
      <protection locked="0"/>
    </xf>
    <xf numFmtId="3" fontId="0" fillId="32" borderId="32" xfId="0" applyNumberFormat="1" applyFill="1" applyBorder="1" applyAlignment="1" applyProtection="1">
      <alignment horizontal="center"/>
      <protection locked="0"/>
    </xf>
    <xf numFmtId="3" fontId="0" fillId="32" borderId="33" xfId="0" applyNumberFormat="1" applyFill="1" applyBorder="1" applyAlignment="1" applyProtection="1">
      <alignment horizontal="center"/>
      <protection locked="0"/>
    </xf>
    <xf numFmtId="0" fontId="93" fillId="0" borderId="0" xfId="0" applyFont="1" applyFill="1" applyBorder="1" applyAlignment="1" applyProtection="1">
      <alignment horizontal="center"/>
      <protection/>
    </xf>
    <xf numFmtId="0" fontId="94" fillId="0" borderId="0" xfId="0" applyFont="1" applyFill="1" applyBorder="1" applyAlignment="1" applyProtection="1">
      <alignment horizontal="center"/>
      <protection/>
    </xf>
    <xf numFmtId="1" fontId="95" fillId="0" borderId="12" xfId="0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/>
      <protection hidden="1"/>
    </xf>
    <xf numFmtId="167" fontId="96" fillId="0" borderId="13" xfId="0" applyNumberFormat="1" applyFont="1" applyFill="1" applyBorder="1" applyAlignment="1">
      <alignment horizontal="center"/>
    </xf>
    <xf numFmtId="167" fontId="97" fillId="0" borderId="13" xfId="0" applyNumberFormat="1" applyFont="1" applyFill="1" applyBorder="1" applyAlignment="1">
      <alignment horizontal="center"/>
    </xf>
    <xf numFmtId="167" fontId="98" fillId="0" borderId="13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 applyProtection="1">
      <alignment horizontal="center"/>
      <protection locked="0"/>
    </xf>
    <xf numFmtId="1" fontId="13" fillId="0" borderId="24" xfId="0" applyNumberFormat="1" applyFont="1" applyFill="1" applyBorder="1" applyAlignment="1" applyProtection="1">
      <alignment horizontal="center"/>
      <protection locked="0"/>
    </xf>
    <xf numFmtId="1" fontId="14" fillId="0" borderId="23" xfId="0" applyNumberFormat="1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Alignment="1" applyProtection="1">
      <alignment horizontal="center"/>
      <protection locked="0"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1" fontId="99" fillId="0" borderId="0" xfId="0" applyNumberFormat="1" applyFont="1" applyFill="1" applyAlignment="1">
      <alignment horizontal="center"/>
    </xf>
    <xf numFmtId="3" fontId="93" fillId="0" borderId="13" xfId="0" applyNumberFormat="1" applyFont="1" applyFill="1" applyBorder="1" applyAlignment="1" applyProtection="1">
      <alignment horizontal="center"/>
      <protection locked="0"/>
    </xf>
    <xf numFmtId="3" fontId="93" fillId="0" borderId="13" xfId="0" applyNumberFormat="1" applyFont="1" applyFill="1" applyBorder="1" applyAlignment="1">
      <alignment horizontal="center"/>
    </xf>
    <xf numFmtId="3" fontId="93" fillId="0" borderId="0" xfId="0" applyNumberFormat="1" applyFont="1" applyFill="1" applyAlignment="1">
      <alignment horizontal="center"/>
    </xf>
    <xf numFmtId="1" fontId="100" fillId="0" borderId="19" xfId="0" applyNumberFormat="1" applyFont="1" applyFill="1" applyBorder="1" applyAlignment="1">
      <alignment horizontal="center" vertical="center"/>
    </xf>
    <xf numFmtId="1" fontId="100" fillId="0" borderId="0" xfId="0" applyNumberFormat="1" applyFont="1" applyFill="1" applyAlignment="1">
      <alignment horizontal="center" vertical="center"/>
    </xf>
    <xf numFmtId="1" fontId="99" fillId="0" borderId="0" xfId="0" applyNumberFormat="1" applyFont="1" applyFill="1" applyBorder="1" applyAlignment="1">
      <alignment horizontal="center"/>
    </xf>
    <xf numFmtId="3" fontId="93" fillId="0" borderId="13" xfId="0" applyNumberFormat="1" applyFont="1" applyFill="1" applyBorder="1" applyAlignment="1" applyProtection="1">
      <alignment horizontal="left"/>
      <protection locked="0"/>
    </xf>
    <xf numFmtId="3" fontId="93" fillId="0" borderId="13" xfId="0" applyNumberFormat="1" applyFont="1" applyFill="1" applyBorder="1" applyAlignment="1">
      <alignment horizontal="left"/>
    </xf>
    <xf numFmtId="3" fontId="13" fillId="0" borderId="13" xfId="0" applyNumberFormat="1" applyFont="1" applyFill="1" applyBorder="1" applyAlignment="1" applyProtection="1">
      <alignment horizontal="center"/>
      <protection/>
    </xf>
    <xf numFmtId="3" fontId="13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 applyProtection="1">
      <alignment horizontal="center"/>
      <protection/>
    </xf>
    <xf numFmtId="1" fontId="14" fillId="0" borderId="13" xfId="0" applyNumberFormat="1" applyFont="1" applyFill="1" applyBorder="1" applyAlignment="1">
      <alignment horizontal="center"/>
    </xf>
    <xf numFmtId="3" fontId="10" fillId="40" borderId="13" xfId="0" applyNumberFormat="1" applyFont="1" applyFill="1" applyBorder="1" applyAlignment="1" applyProtection="1">
      <alignment horizontal="left"/>
      <protection locked="0"/>
    </xf>
    <xf numFmtId="3" fontId="93" fillId="40" borderId="13" xfId="0" applyNumberFormat="1" applyFont="1" applyFill="1" applyBorder="1" applyAlignment="1" applyProtection="1">
      <alignment horizontal="center"/>
      <protection locked="0"/>
    </xf>
    <xf numFmtId="3" fontId="0" fillId="40" borderId="13" xfId="0" applyNumberFormat="1" applyFill="1" applyBorder="1" applyAlignment="1" applyProtection="1">
      <alignment horizontal="center"/>
      <protection locked="0"/>
    </xf>
    <xf numFmtId="3" fontId="15" fillId="40" borderId="18" xfId="0" applyNumberFormat="1" applyFont="1" applyFill="1" applyBorder="1" applyAlignment="1" applyProtection="1">
      <alignment horizontal="center"/>
      <protection locked="0"/>
    </xf>
    <xf numFmtId="3" fontId="15" fillId="40" borderId="13" xfId="0" applyNumberFormat="1" applyFont="1" applyFill="1" applyBorder="1" applyAlignment="1" applyProtection="1">
      <alignment horizontal="center"/>
      <protection locked="0"/>
    </xf>
    <xf numFmtId="3" fontId="0" fillId="40" borderId="30" xfId="0" applyNumberFormat="1" applyFill="1" applyBorder="1" applyAlignment="1" applyProtection="1">
      <alignment horizontal="center"/>
      <protection locked="0"/>
    </xf>
    <xf numFmtId="3" fontId="0" fillId="40" borderId="31" xfId="0" applyNumberFormat="1" applyFill="1" applyBorder="1" applyAlignment="1" applyProtection="1">
      <alignment horizontal="center"/>
      <protection locked="0"/>
    </xf>
    <xf numFmtId="3" fontId="0" fillId="40" borderId="29" xfId="0" applyNumberFormat="1" applyFill="1" applyBorder="1" applyAlignment="1" applyProtection="1">
      <alignment horizontal="center"/>
      <protection/>
    </xf>
    <xf numFmtId="3" fontId="3" fillId="40" borderId="36" xfId="0" applyNumberFormat="1" applyFont="1" applyFill="1" applyBorder="1" applyAlignment="1" applyProtection="1">
      <alignment horizontal="center"/>
      <protection locked="0"/>
    </xf>
    <xf numFmtId="3" fontId="3" fillId="40" borderId="37" xfId="0" applyNumberFormat="1" applyFont="1" applyFill="1" applyBorder="1" applyAlignment="1" applyProtection="1">
      <alignment horizontal="center"/>
      <protection locked="0"/>
    </xf>
    <xf numFmtId="1" fontId="13" fillId="40" borderId="23" xfId="0" applyNumberFormat="1" applyFont="1" applyFill="1" applyBorder="1" applyAlignment="1" applyProtection="1">
      <alignment horizontal="center"/>
      <protection locked="0"/>
    </xf>
    <xf numFmtId="1" fontId="13" fillId="40" borderId="13" xfId="0" applyNumberFormat="1" applyFont="1" applyFill="1" applyBorder="1" applyAlignment="1" applyProtection="1">
      <alignment horizontal="center"/>
      <protection locked="0"/>
    </xf>
    <xf numFmtId="1" fontId="13" fillId="40" borderId="13" xfId="0" applyNumberFormat="1" applyFont="1" applyFill="1" applyBorder="1" applyAlignment="1" applyProtection="1">
      <alignment horizontal="center"/>
      <protection/>
    </xf>
    <xf numFmtId="167" fontId="0" fillId="40" borderId="13" xfId="0" applyNumberFormat="1" applyFont="1" applyFill="1" applyBorder="1" applyAlignment="1">
      <alignment horizontal="center"/>
    </xf>
    <xf numFmtId="167" fontId="97" fillId="40" borderId="13" xfId="0" applyNumberFormat="1" applyFont="1" applyFill="1" applyBorder="1" applyAlignment="1">
      <alignment horizontal="center"/>
    </xf>
    <xf numFmtId="3" fontId="37" fillId="40" borderId="13" xfId="0" applyNumberFormat="1" applyFont="1" applyFill="1" applyBorder="1" applyAlignment="1" applyProtection="1">
      <alignment horizontal="left"/>
      <protection locked="0"/>
    </xf>
    <xf numFmtId="1" fontId="0" fillId="40" borderId="0" xfId="0" applyNumberFormat="1" applyFill="1" applyAlignment="1">
      <alignment/>
    </xf>
    <xf numFmtId="3" fontId="3" fillId="40" borderId="23" xfId="0" applyNumberFormat="1" applyFont="1" applyFill="1" applyBorder="1" applyAlignment="1" applyProtection="1">
      <alignment horizontal="center"/>
      <protection locked="0"/>
    </xf>
    <xf numFmtId="3" fontId="3" fillId="40" borderId="13" xfId="0" applyNumberFormat="1" applyFont="1" applyFill="1" applyBorder="1" applyAlignment="1" applyProtection="1">
      <alignment horizontal="center"/>
      <protection locked="0"/>
    </xf>
    <xf numFmtId="3" fontId="3" fillId="40" borderId="25" xfId="0" applyNumberFormat="1" applyFont="1" applyFill="1" applyBorder="1" applyAlignment="1" applyProtection="1">
      <alignment horizontal="center"/>
      <protection locked="0"/>
    </xf>
    <xf numFmtId="3" fontId="3" fillId="40" borderId="26" xfId="0" applyNumberFormat="1" applyFont="1" applyFill="1" applyBorder="1" applyAlignment="1" applyProtection="1">
      <alignment horizontal="center"/>
      <protection locked="0"/>
    </xf>
    <xf numFmtId="1" fontId="13" fillId="40" borderId="30" xfId="0" applyNumberFormat="1" applyFont="1" applyFill="1" applyBorder="1" applyAlignment="1" applyProtection="1">
      <alignment horizontal="center"/>
      <protection locked="0"/>
    </xf>
    <xf numFmtId="1" fontId="13" fillId="40" borderId="31" xfId="0" applyNumberFormat="1" applyFont="1" applyFill="1" applyBorder="1" applyAlignment="1" applyProtection="1">
      <alignment horizontal="center"/>
      <protection locked="0"/>
    </xf>
    <xf numFmtId="167" fontId="96" fillId="40" borderId="13" xfId="0" applyNumberFormat="1" applyFont="1" applyFill="1" applyBorder="1" applyAlignment="1">
      <alignment horizontal="center"/>
    </xf>
    <xf numFmtId="3" fontId="93" fillId="40" borderId="13" xfId="0" applyNumberFormat="1" applyFont="1" applyFill="1" applyBorder="1" applyAlignment="1" applyProtection="1">
      <alignment horizontal="left"/>
      <protection locked="0"/>
    </xf>
    <xf numFmtId="3" fontId="0" fillId="40" borderId="23" xfId="0" applyNumberFormat="1" applyFill="1" applyBorder="1" applyAlignment="1" applyProtection="1">
      <alignment horizontal="center"/>
      <protection locked="0"/>
    </xf>
    <xf numFmtId="3" fontId="0" fillId="40" borderId="25" xfId="0" applyNumberFormat="1" applyFill="1" applyBorder="1" applyAlignment="1" applyProtection="1">
      <alignment horizontal="center"/>
      <protection locked="0"/>
    </xf>
    <xf numFmtId="3" fontId="0" fillId="40" borderId="26" xfId="0" applyNumberFormat="1" applyFill="1" applyBorder="1" applyAlignment="1" applyProtection="1">
      <alignment horizontal="center"/>
      <protection locked="0"/>
    </xf>
    <xf numFmtId="3" fontId="10" fillId="40" borderId="22" xfId="0" applyNumberFormat="1" applyFont="1" applyFill="1" applyBorder="1" applyAlignment="1" applyProtection="1">
      <alignment horizontal="left"/>
      <protection locked="0"/>
    </xf>
    <xf numFmtId="3" fontId="93" fillId="40" borderId="22" xfId="0" applyNumberFormat="1" applyFont="1" applyFill="1" applyBorder="1" applyAlignment="1" applyProtection="1">
      <alignment horizontal="center"/>
      <protection locked="0"/>
    </xf>
    <xf numFmtId="3" fontId="15" fillId="40" borderId="38" xfId="0" applyNumberFormat="1" applyFont="1" applyFill="1" applyBorder="1" applyAlignment="1" applyProtection="1">
      <alignment horizontal="center"/>
      <protection locked="0"/>
    </xf>
    <xf numFmtId="1" fontId="13" fillId="40" borderId="24" xfId="0" applyNumberFormat="1" applyFont="1" applyFill="1" applyBorder="1" applyAlignment="1" applyProtection="1">
      <alignment horizontal="center"/>
      <protection locked="0"/>
    </xf>
    <xf numFmtId="1" fontId="13" fillId="40" borderId="22" xfId="0" applyNumberFormat="1" applyFont="1" applyFill="1" applyBorder="1" applyAlignment="1" applyProtection="1">
      <alignment horizontal="center"/>
      <protection locked="0"/>
    </xf>
    <xf numFmtId="3" fontId="37" fillId="40" borderId="22" xfId="0" applyNumberFormat="1" applyFont="1" applyFill="1" applyBorder="1" applyAlignment="1" applyProtection="1">
      <alignment horizontal="left"/>
      <protection locked="0"/>
    </xf>
    <xf numFmtId="3" fontId="10" fillId="40" borderId="13" xfId="0" applyNumberFormat="1" applyFont="1" applyFill="1" applyBorder="1" applyAlignment="1">
      <alignment horizontal="left"/>
    </xf>
    <xf numFmtId="3" fontId="93" fillId="40" borderId="13" xfId="0" applyNumberFormat="1" applyFont="1" applyFill="1" applyBorder="1" applyAlignment="1">
      <alignment horizontal="center"/>
    </xf>
    <xf numFmtId="3" fontId="0" fillId="40" borderId="13" xfId="0" applyNumberFormat="1" applyFont="1" applyFill="1" applyBorder="1" applyAlignment="1" applyProtection="1">
      <alignment horizontal="center"/>
      <protection locked="0"/>
    </xf>
    <xf numFmtId="1" fontId="14" fillId="40" borderId="23" xfId="0" applyNumberFormat="1" applyFont="1" applyFill="1" applyBorder="1" applyAlignment="1" applyProtection="1">
      <alignment horizontal="center"/>
      <protection locked="0"/>
    </xf>
    <xf numFmtId="1" fontId="14" fillId="40" borderId="13" xfId="0" applyNumberFormat="1" applyFont="1" applyFill="1" applyBorder="1" applyAlignment="1" applyProtection="1">
      <alignment horizontal="center"/>
      <protection locked="0"/>
    </xf>
    <xf numFmtId="3" fontId="37" fillId="40" borderId="13" xfId="0" applyNumberFormat="1" applyFont="1" applyFill="1" applyBorder="1" applyAlignment="1">
      <alignment horizontal="left"/>
    </xf>
    <xf numFmtId="3" fontId="0" fillId="40" borderId="25" xfId="0" applyNumberFormat="1" applyFont="1" applyFill="1" applyBorder="1" applyAlignment="1" applyProtection="1">
      <alignment horizontal="center"/>
      <protection locked="0"/>
    </xf>
    <xf numFmtId="3" fontId="0" fillId="40" borderId="26" xfId="0" applyNumberFormat="1" applyFont="1" applyFill="1" applyBorder="1" applyAlignment="1" applyProtection="1">
      <alignment horizontal="center"/>
      <protection locked="0"/>
    </xf>
    <xf numFmtId="167" fontId="98" fillId="40" borderId="13" xfId="0" applyNumberFormat="1" applyFont="1" applyFill="1" applyBorder="1" applyAlignment="1">
      <alignment horizontal="center"/>
    </xf>
    <xf numFmtId="3" fontId="10" fillId="40" borderId="18" xfId="0" applyNumberFormat="1" applyFont="1" applyFill="1" applyBorder="1" applyAlignment="1" applyProtection="1">
      <alignment horizontal="left"/>
      <protection locked="0"/>
    </xf>
    <xf numFmtId="3" fontId="93" fillId="40" borderId="18" xfId="0" applyNumberFormat="1" applyFont="1" applyFill="1" applyBorder="1" applyAlignment="1" applyProtection="1">
      <alignment horizontal="center"/>
      <protection locked="0"/>
    </xf>
    <xf numFmtId="3" fontId="15" fillId="40" borderId="39" xfId="0" applyNumberFormat="1" applyFont="1" applyFill="1" applyBorder="1" applyAlignment="1" applyProtection="1">
      <alignment horizontal="center"/>
      <protection locked="0"/>
    </xf>
    <xf numFmtId="3" fontId="28" fillId="41" borderId="0" xfId="0" applyNumberFormat="1" applyFont="1" applyFill="1" applyBorder="1" applyAlignment="1" applyProtection="1">
      <alignment horizontal="center"/>
      <protection hidden="1"/>
    </xf>
    <xf numFmtId="3" fontId="21" fillId="39" borderId="16" xfId="0" applyNumberFormat="1" applyFont="1" applyFill="1" applyBorder="1" applyAlignment="1" applyProtection="1">
      <alignment horizontal="center" vertical="center"/>
      <protection hidden="1"/>
    </xf>
    <xf numFmtId="3" fontId="21" fillId="39" borderId="10" xfId="0" applyNumberFormat="1" applyFont="1" applyFill="1" applyBorder="1" applyAlignment="1" applyProtection="1">
      <alignment horizontal="center" vertical="center"/>
      <protection hidden="1"/>
    </xf>
    <xf numFmtId="3" fontId="29" fillId="36" borderId="16" xfId="0" applyNumberFormat="1" applyFont="1" applyFill="1" applyBorder="1" applyAlignment="1">
      <alignment horizontal="center" vertical="center"/>
    </xf>
    <xf numFmtId="3" fontId="29" fillId="36" borderId="10" xfId="0" applyNumberFormat="1" applyFont="1" applyFill="1" applyBorder="1" applyAlignment="1">
      <alignment horizontal="center" vertical="center"/>
    </xf>
    <xf numFmtId="1" fontId="30" fillId="0" borderId="40" xfId="0" applyNumberFormat="1" applyFont="1" applyFill="1" applyBorder="1" applyAlignment="1">
      <alignment horizontal="center" vertical="center"/>
    </xf>
    <xf numFmtId="1" fontId="30" fillId="0" borderId="19" xfId="0" applyNumberFormat="1" applyFont="1" applyFill="1" applyBorder="1" applyAlignment="1">
      <alignment horizontal="center" vertical="center"/>
    </xf>
    <xf numFmtId="3" fontId="21" fillId="38" borderId="16" xfId="0" applyNumberFormat="1" applyFont="1" applyFill="1" applyBorder="1" applyAlignment="1" applyProtection="1">
      <alignment horizontal="center" vertical="center"/>
      <protection hidden="1"/>
    </xf>
    <xf numFmtId="3" fontId="21" fillId="38" borderId="10" xfId="0" applyNumberFormat="1" applyFont="1" applyFill="1" applyBorder="1" applyAlignment="1" applyProtection="1">
      <alignment horizontal="center" vertical="center"/>
      <protection hidden="1"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25" fillId="37" borderId="29" xfId="0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38" borderId="0" xfId="0" applyFont="1" applyFill="1" applyBorder="1" applyAlignment="1" applyProtection="1">
      <alignment horizontal="center" vertical="center"/>
      <protection/>
    </xf>
    <xf numFmtId="0" fontId="25" fillId="38" borderId="29" xfId="0" applyFont="1" applyFill="1" applyBorder="1" applyAlignment="1" applyProtection="1">
      <alignment horizontal="center" vertical="center"/>
      <protection/>
    </xf>
    <xf numFmtId="3" fontId="21" fillId="37" borderId="16" xfId="0" applyNumberFormat="1" applyFont="1" applyFill="1" applyBorder="1" applyAlignment="1" applyProtection="1">
      <alignment horizontal="center" vertical="center"/>
      <protection hidden="1"/>
    </xf>
    <xf numFmtId="3" fontId="21" fillId="37" borderId="1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Border="1" applyAlignment="1">
      <alignment horizontal="center" vertical="center"/>
    </xf>
    <xf numFmtId="1" fontId="101" fillId="0" borderId="13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25" fillId="33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" fontId="36" fillId="0" borderId="16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25" fillId="35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25" fillId="37" borderId="22" xfId="0" applyFont="1" applyFill="1" applyBorder="1" applyAlignment="1" applyProtection="1">
      <alignment horizontal="center" vertical="center"/>
      <protection locked="0"/>
    </xf>
    <xf numFmtId="0" fontId="25" fillId="37" borderId="41" xfId="0" applyFont="1" applyFill="1" applyBorder="1" applyAlignment="1" applyProtection="1">
      <alignment horizontal="center" vertical="center"/>
      <protection locked="0"/>
    </xf>
    <xf numFmtId="0" fontId="25" fillId="33" borderId="38" xfId="0" applyFont="1" applyFill="1" applyBorder="1" applyAlignment="1" applyProtection="1">
      <alignment horizontal="center" vertical="center"/>
      <protection locked="0"/>
    </xf>
    <xf numFmtId="0" fontId="25" fillId="33" borderId="42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35" borderId="15" xfId="0" applyFont="1" applyFill="1" applyBorder="1" applyAlignment="1" applyProtection="1">
      <alignment horizontal="center"/>
      <protection locked="0"/>
    </xf>
    <xf numFmtId="0" fontId="25" fillId="35" borderId="17" xfId="0" applyFont="1" applyFill="1" applyBorder="1" applyAlignment="1" applyProtection="1">
      <alignment horizontal="center"/>
      <protection locked="0"/>
    </xf>
    <xf numFmtId="0" fontId="26" fillId="36" borderId="20" xfId="0" applyFont="1" applyFill="1" applyBorder="1" applyAlignment="1" applyProtection="1">
      <alignment horizontal="center" vertical="center"/>
      <protection locked="0"/>
    </xf>
    <xf numFmtId="0" fontId="26" fillId="36" borderId="1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8"/>
      </font>
    </dxf>
    <dxf>
      <font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44"/>
      <c:depthPercent val="100"/>
      <c:rAngAx val="1"/>
    </c:view3D>
    <c:plotArea>
      <c:layout>
        <c:manualLayout>
          <c:xMode val="edge"/>
          <c:yMode val="edge"/>
          <c:x val="0.16825"/>
          <c:y val="0.023"/>
          <c:w val="0.62225"/>
          <c:h val="0.9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NSA!$A$8</c:f>
              <c:strCache>
                <c:ptCount val="1"/>
                <c:pt idx="0">
                  <c:v>BAXTER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NSA!$C$8</c:f>
              <c:numCache/>
            </c:numRef>
          </c:val>
          <c:shape val="box"/>
        </c:ser>
        <c:ser>
          <c:idx val="1"/>
          <c:order val="1"/>
          <c:tx>
            <c:strRef>
              <c:f>NSA!$A$9</c:f>
              <c:strCache>
                <c:ptCount val="1"/>
                <c:pt idx="0">
                  <c:v>BENTON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14999">
                  <a:srgbClr val="66008F"/>
                </a:gs>
                <a:gs pos="32500">
                  <a:srgbClr val="BA0066"/>
                </a:gs>
                <a:gs pos="45000">
                  <a:srgbClr val="FF0000"/>
                </a:gs>
                <a:gs pos="50000">
                  <a:srgbClr val="FF8200"/>
                </a:gs>
                <a:gs pos="55000">
                  <a:srgbClr val="FF0000"/>
                </a:gs>
                <a:gs pos="67500">
                  <a:srgbClr val="BA0066"/>
                </a:gs>
                <a:gs pos="85001">
                  <a:srgbClr val="66008F"/>
                </a:gs>
                <a:gs pos="100000">
                  <a:srgbClr val="000082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NSA!$C$9</c:f>
              <c:numCache/>
            </c:numRef>
          </c:val>
          <c:shape val="box"/>
        </c:ser>
        <c:ser>
          <c:idx val="2"/>
          <c:order val="2"/>
          <c:tx>
            <c:strRef>
              <c:f>NSA!$A$10</c:f>
              <c:strCache>
                <c:ptCount val="1"/>
                <c:pt idx="0">
                  <c:v>BOONE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NSA!$C$10</c:f>
              <c:numCache/>
            </c:numRef>
          </c:val>
          <c:shape val="box"/>
        </c:ser>
        <c:ser>
          <c:idx val="3"/>
          <c:order val="3"/>
          <c:tx>
            <c:strRef>
              <c:f>NSA!#REF!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NSA!$A$11</c:f>
              <c:strCache>
                <c:ptCount val="1"/>
                <c:pt idx="0">
                  <c:v>CARROLL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NSA!$C$11</c:f>
              <c:numCache/>
            </c:numRef>
          </c:val>
          <c:shape val="box"/>
        </c:ser>
        <c:ser>
          <c:idx val="5"/>
          <c:order val="5"/>
          <c:tx>
            <c:strRef>
              <c:f>NSA!$A$12</c:f>
              <c:strCache>
                <c:ptCount val="1"/>
                <c:pt idx="0">
                  <c:v>CRAWFORD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NSA!$C$12</c:f>
              <c:numCache/>
            </c:numRef>
          </c:val>
          <c:shape val="box"/>
        </c:ser>
        <c:ser>
          <c:idx val="6"/>
          <c:order val="6"/>
          <c:tx>
            <c:strRef>
              <c:f>NSA!$A$13</c:f>
              <c:strCache>
                <c:ptCount val="1"/>
                <c:pt idx="0">
                  <c:v>FRANKLIN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NSA!$C$13</c:f>
              <c:numCache/>
            </c:numRef>
          </c:val>
          <c:shape val="box"/>
        </c:ser>
        <c:ser>
          <c:idx val="7"/>
          <c:order val="7"/>
          <c:tx>
            <c:strRef>
              <c:f>NSA!$A$14</c:f>
              <c:strCache>
                <c:ptCount val="1"/>
                <c:pt idx="0">
                  <c:v>MADISON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NSA!$C$14</c:f>
              <c:numCache/>
            </c:numRef>
          </c:val>
          <c:shape val="box"/>
        </c:ser>
        <c:ser>
          <c:idx val="8"/>
          <c:order val="8"/>
          <c:tx>
            <c:strRef>
              <c:f>NSA!$A$15</c:f>
              <c:strCache>
                <c:ptCount val="1"/>
                <c:pt idx="0">
                  <c:v>MARION (CROOKED CREEK)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NSA!$C$15</c:f>
              <c:numCache/>
            </c:numRef>
          </c:val>
          <c:shape val="box"/>
        </c:ser>
        <c:ser>
          <c:idx val="9"/>
          <c:order val="9"/>
          <c:tx>
            <c:strRef>
              <c:f>NSA!$A$16</c:f>
              <c:strCache>
                <c:ptCount val="1"/>
                <c:pt idx="0">
                  <c:v>NEWTON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NSA!$C$16</c:f>
              <c:numCache/>
            </c:numRef>
          </c:val>
          <c:shape val="box"/>
        </c:ser>
        <c:ser>
          <c:idx val="10"/>
          <c:order val="10"/>
          <c:tx>
            <c:strRef>
              <c:f>NSA!$A$17</c:f>
              <c:strCache>
                <c:ptCount val="1"/>
                <c:pt idx="0">
                  <c:v>POLK ( RICH MT.)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NSA!$C$17</c:f>
              <c:numCache/>
            </c:numRef>
          </c:val>
          <c:shape val="box"/>
        </c:ser>
        <c:ser>
          <c:idx val="11"/>
          <c:order val="11"/>
          <c:tx>
            <c:strRef>
              <c:f>NSA!$A$18</c:f>
              <c:strCache>
                <c:ptCount val="1"/>
                <c:pt idx="0">
                  <c:v>POTEAU RIVER   (SCOTT)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NSA!$C$18</c:f>
              <c:numCache/>
            </c:numRef>
          </c:val>
          <c:shape val="box"/>
        </c:ser>
        <c:ser>
          <c:idx val="12"/>
          <c:order val="12"/>
          <c:tx>
            <c:strRef>
              <c:f>NSA!$A$19</c:f>
              <c:strCache>
                <c:ptCount val="1"/>
                <c:pt idx="0">
                  <c:v>SEBASTIAN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NSA!$C$19</c:f>
              <c:numCache/>
            </c:numRef>
          </c:val>
          <c:shape val="box"/>
        </c:ser>
        <c:ser>
          <c:idx val="13"/>
          <c:order val="13"/>
          <c:tx>
            <c:strRef>
              <c:f>NSA!$A$20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NSA!$C$20</c:f>
              <c:numCache/>
            </c:numRef>
          </c:val>
          <c:shape val="box"/>
        </c:ser>
        <c:shape val="box"/>
        <c:axId val="65835530"/>
        <c:axId val="50555523"/>
      </c:bar3DChart>
      <c:catAx>
        <c:axId val="658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55523"/>
        <c:crosses val="autoZero"/>
        <c:auto val="1"/>
        <c:lblOffset val="100"/>
        <c:tickLblSkip val="1"/>
        <c:noMultiLvlLbl val="0"/>
      </c:catAx>
      <c:valAx>
        <c:axId val="50555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3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5"/>
          <c:y val="0.902"/>
          <c:w val="0.69375"/>
          <c:h val="0.06475"/>
        </c:manualLayout>
      </c:layout>
      <c:overlay val="0"/>
      <c:spPr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E6E6E6"/>
            </a:gs>
            <a:gs pos="14999">
              <a:srgbClr val="7D8496"/>
            </a:gs>
            <a:gs pos="53000">
              <a:srgbClr val="E6E6E6"/>
            </a:gs>
            <a:gs pos="67999">
              <a:srgbClr val="7D8496"/>
            </a:gs>
            <a:gs pos="92999">
              <a:srgbClr val="E6E6E6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E6E6E6"/>
            </a:gs>
            <a:gs pos="14999">
              <a:srgbClr val="7D8496"/>
            </a:gs>
            <a:gs pos="53000">
              <a:srgbClr val="E6E6E6"/>
            </a:gs>
            <a:gs pos="67999">
              <a:srgbClr val="7D8496"/>
            </a:gs>
            <a:gs pos="92999">
              <a:srgbClr val="E6E6E6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82"/>
        </a:gs>
        <a:gs pos="13000">
          <a:srgbClr val="0047FF"/>
        </a:gs>
        <a:gs pos="28000">
          <a:srgbClr val="000082"/>
        </a:gs>
        <a:gs pos="42999">
          <a:srgbClr val="0047FF"/>
        </a:gs>
        <a:gs pos="58000">
          <a:srgbClr val="000082"/>
        </a:gs>
        <a:gs pos="72000">
          <a:srgbClr val="0047FF"/>
        </a:gs>
        <a:gs pos="87000">
          <a:srgbClr val="000082"/>
        </a:gs>
        <a:gs pos="100000">
          <a:srgbClr val="0047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Litter Use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79"/>
          <c:y val="0.39225"/>
          <c:w val="0.43075"/>
          <c:h val="0.2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66"/>
                  </a:gs>
                  <a:gs pos="50000">
                    <a:srgbClr val="18472F"/>
                  </a:gs>
                  <a:gs pos="100000">
                    <a:srgbClr val="339966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366FF"/>
                  </a:gs>
                  <a:gs pos="100000">
                    <a:srgbClr val="7799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0082"/>
                  </a:gs>
                  <a:gs pos="14999">
                    <a:srgbClr val="66008F"/>
                  </a:gs>
                  <a:gs pos="32500">
                    <a:srgbClr val="BA0066"/>
                  </a:gs>
                  <a:gs pos="45000">
                    <a:srgbClr val="FF0000"/>
                  </a:gs>
                  <a:gs pos="50000">
                    <a:srgbClr val="FF8200"/>
                  </a:gs>
                  <a:gs pos="55000">
                    <a:srgbClr val="FF0000"/>
                  </a:gs>
                  <a:gs pos="67500">
                    <a:srgbClr val="BA0066"/>
                  </a:gs>
                  <a:gs pos="85001">
                    <a:srgbClr val="66008F"/>
                  </a:gs>
                  <a:gs pos="100000">
                    <a:srgbClr val="00008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Applied</c:v>
              </c:pt>
              <c:pt idx="1">
                <c:v>Stored</c:v>
              </c:pt>
              <c:pt idx="2">
                <c:v>Transfer</c:v>
              </c:pt>
            </c:strLit>
          </c:cat>
          <c:val>
            <c:numRef>
              <c:f>'CO.sum'!$F$65:$H$65</c:f>
              <c:numCache>
                <c:ptCount val="3"/>
                <c:pt idx="0">
                  <c:v>480079</c:v>
                </c:pt>
                <c:pt idx="1">
                  <c:v>65284</c:v>
                </c:pt>
                <c:pt idx="2">
                  <c:v>1240488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937"/>
          <c:w val="0.42725"/>
          <c:h val="0.0515"/>
        </c:manualLayout>
      </c:layout>
      <c:overlay val="0"/>
      <c:spPr>
        <a:gradFill rotWithShape="1">
          <a:gsLst>
            <a:gs pos="0">
              <a:srgbClr val="E6E6E6"/>
            </a:gs>
            <a:gs pos="14999">
              <a:srgbClr val="7D8496"/>
            </a:gs>
            <a:gs pos="53000">
              <a:srgbClr val="E6E6E6"/>
            </a:gs>
            <a:gs pos="67999">
              <a:srgbClr val="7D8496"/>
            </a:gs>
            <a:gs pos="92999">
              <a:srgbClr val="E6E6E6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2"/>
        </a:gs>
        <a:gs pos="13000">
          <a:srgbClr val="0047FF"/>
        </a:gs>
        <a:gs pos="28000">
          <a:srgbClr val="000082"/>
        </a:gs>
        <a:gs pos="42999">
          <a:srgbClr val="0047FF"/>
        </a:gs>
        <a:gs pos="58000">
          <a:srgbClr val="000082"/>
        </a:gs>
        <a:gs pos="72000">
          <a:srgbClr val="0047FF"/>
        </a:gs>
        <a:gs pos="87000">
          <a:srgbClr val="000082"/>
        </a:gs>
        <a:gs pos="100000">
          <a:srgbClr val="0047FF"/>
        </a:gs>
      </a:gsLst>
      <a:lin ang="27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25"/>
          <c:y val="0.10625"/>
          <c:w val="0.813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Sheet3!$C$1</c:f>
              <c:strCache>
                <c:ptCount val="1"/>
                <c:pt idx="0">
                  <c:v>Farms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Sheet3!$A$2:$A$7</c:f>
              <c:numCache/>
            </c:numRef>
          </c:cat>
          <c:val>
            <c:numRef>
              <c:f>Sheet3!$C$2:$C$7</c:f>
              <c:numCache/>
            </c:numRef>
          </c:val>
        </c:ser>
        <c:axId val="53242024"/>
        <c:axId val="21057673"/>
      </c:barChart>
      <c:catAx>
        <c:axId val="53242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73"/>
        <c:crosses val="autoZero"/>
        <c:auto val="1"/>
        <c:lblOffset val="100"/>
        <c:tickLblSkip val="1"/>
        <c:noMultiLvlLbl val="0"/>
      </c:catAx>
      <c:valAx>
        <c:axId val="21057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20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5275"/>
          <c:w val="0.142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0375"/>
          <c:w val="0.827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Birds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Sheet3!$A$2:$A$7</c:f>
              <c:numCache/>
            </c:numRef>
          </c:cat>
          <c:val>
            <c:numRef>
              <c:f>Sheet3!$B$2:$B$7</c:f>
              <c:numCache/>
            </c:numRef>
          </c:val>
        </c:ser>
        <c:overlap val="100"/>
        <c:axId val="5314294"/>
        <c:axId val="1976959"/>
      </c:barChart>
      <c:catAx>
        <c:axId val="53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959"/>
        <c:crosses val="autoZero"/>
        <c:auto val="1"/>
        <c:lblOffset val="100"/>
        <c:tickLblSkip val="1"/>
        <c:noMultiLvlLbl val="0"/>
      </c:catAx>
      <c:valAx>
        <c:axId val="1976959"/>
        <c:scaling>
          <c:orientation val="minMax"/>
          <c:max val="240000"/>
          <c:min val="2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2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46075"/>
          <c:w val="0.125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.13125"/>
          <c:w val="0.820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Sheet3!$D$1</c:f>
              <c:strCache>
                <c:ptCount val="1"/>
                <c:pt idx="0">
                  <c:v>Houses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Sheet3!$A$2:$A$7</c:f>
              <c:numCache/>
            </c:numRef>
          </c:cat>
          <c:val>
            <c:numRef>
              <c:f>Sheet3!$D$2:$D$7</c:f>
              <c:numCache/>
            </c:numRef>
          </c:val>
        </c:ser>
        <c:axId val="25700468"/>
        <c:axId val="65670629"/>
      </c:barChart>
      <c:catAx>
        <c:axId val="2570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629"/>
        <c:crosses val="autoZero"/>
        <c:auto val="1"/>
        <c:lblOffset val="100"/>
        <c:tickLblSkip val="1"/>
        <c:noMultiLvlLbl val="0"/>
      </c:catAx>
      <c:valAx>
        <c:axId val="65670629"/>
        <c:scaling>
          <c:orientation val="minMax"/>
          <c:max val="13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4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45125"/>
          <c:w val="0.134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17"/>
  </sheetPr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</xdr:row>
      <xdr:rowOff>95250</xdr:rowOff>
    </xdr:from>
    <xdr:to>
      <xdr:col>5</xdr:col>
      <xdr:colOff>228600</xdr:colOff>
      <xdr:row>2</xdr:row>
      <xdr:rowOff>333375</xdr:rowOff>
    </xdr:to>
    <xdr:sp>
      <xdr:nvSpPr>
        <xdr:cNvPr id="1" name="AutoShape 50"/>
        <xdr:cNvSpPr>
          <a:spLocks/>
        </xdr:cNvSpPr>
      </xdr:nvSpPr>
      <xdr:spPr>
        <a:xfrm>
          <a:off x="2495550" y="257175"/>
          <a:ext cx="2581275" cy="590550"/>
        </a:xfrm>
        <a:prstGeom prst="ellipseRibbon2">
          <a:avLst>
            <a:gd name="adj" fmla="val -35236"/>
          </a:avLst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18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5</xdr:col>
      <xdr:colOff>657225</xdr:colOff>
      <xdr:row>0</xdr:row>
      <xdr:rowOff>76200</xdr:rowOff>
    </xdr:from>
    <xdr:to>
      <xdr:col>14</xdr:col>
      <xdr:colOff>0</xdr:colOff>
      <xdr:row>3</xdr:row>
      <xdr:rowOff>19050</xdr:rowOff>
    </xdr:to>
    <xdr:sp>
      <xdr:nvSpPr>
        <xdr:cNvPr id="2" name="WordArt 17"/>
        <xdr:cNvSpPr>
          <a:spLocks/>
        </xdr:cNvSpPr>
      </xdr:nvSpPr>
      <xdr:spPr>
        <a:xfrm>
          <a:off x="5505450" y="76200"/>
          <a:ext cx="7391400" cy="809625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87500"/>
            </a:avLst>
          </a:prstTxWarp>
        </a:bodyPr>
        <a:p>
          <a:pPr algn="ctr"/>
          <a:r>
            <a:rPr sz="3600" i="1" b="1" kern="10" spc="0">
              <a:ln w="9525" cmpd="sng">
                <a:noFill/>
              </a:ln>
              <a:solidFill>
                <a:srgbClr val="000080"/>
              </a:solidFill>
              <a:latin typeface="Georgia"/>
              <a:cs typeface="Georgia"/>
            </a:rPr>
            <a:t>Arkansas Natural Resources Commission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8</xdr:col>
      <xdr:colOff>0</xdr:colOff>
      <xdr:row>66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1743075" y="10991850"/>
          <a:ext cx="58674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12</xdr:col>
      <xdr:colOff>0</xdr:colOff>
      <xdr:row>4</xdr:row>
      <xdr:rowOff>95250</xdr:rowOff>
    </xdr:to>
    <xdr:sp>
      <xdr:nvSpPr>
        <xdr:cNvPr id="4" name="Rectangle 47"/>
        <xdr:cNvSpPr>
          <a:spLocks/>
        </xdr:cNvSpPr>
      </xdr:nvSpPr>
      <xdr:spPr>
        <a:xfrm>
          <a:off x="6343650" y="990600"/>
          <a:ext cx="48482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0</xdr:row>
      <xdr:rowOff>47625</xdr:rowOff>
    </xdr:from>
    <xdr:to>
      <xdr:col>4</xdr:col>
      <xdr:colOff>19050</xdr:colOff>
      <xdr:row>4</xdr:row>
      <xdr:rowOff>142875</xdr:rowOff>
    </xdr:to>
    <xdr:pic>
      <xdr:nvPicPr>
        <xdr:cNvPr id="1" name="Picture 1" descr="ASWCC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76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0</xdr:row>
      <xdr:rowOff>19050</xdr:rowOff>
    </xdr:from>
    <xdr:to>
      <xdr:col>10</xdr:col>
      <xdr:colOff>285750</xdr:colOff>
      <xdr:row>4</xdr:row>
      <xdr:rowOff>114300</xdr:rowOff>
    </xdr:to>
    <xdr:pic>
      <xdr:nvPicPr>
        <xdr:cNvPr id="2" name="Picture 2" descr="State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90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9</xdr:col>
      <xdr:colOff>19050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10100" y="533400"/>
          <a:ext cx="3209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1562100</xdr:colOff>
      <xdr:row>23</xdr:row>
      <xdr:rowOff>0</xdr:rowOff>
    </xdr:from>
    <xdr:to>
      <xdr:col>2</xdr:col>
      <xdr:colOff>1085850</xdr:colOff>
      <xdr:row>24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562100" y="3800475"/>
          <a:ext cx="1885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5" name="Rectangle 8"/>
        <xdr:cNvSpPr>
          <a:spLocks/>
        </xdr:cNvSpPr>
      </xdr:nvSpPr>
      <xdr:spPr>
        <a:xfrm>
          <a:off x="7800975" y="3467100"/>
          <a:ext cx="1162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6" name="Rectangle 9"/>
        <xdr:cNvSpPr>
          <a:spLocks/>
        </xdr:cNvSpPr>
      </xdr:nvSpPr>
      <xdr:spPr>
        <a:xfrm>
          <a:off x="8963025" y="34671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7800975" y="3467100"/>
          <a:ext cx="1162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2362200" y="3467100"/>
          <a:ext cx="1104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77</xdr:row>
      <xdr:rowOff>123825</xdr:rowOff>
    </xdr:from>
    <xdr:to>
      <xdr:col>10</xdr:col>
      <xdr:colOff>0</xdr:colOff>
      <xdr:row>189</xdr:row>
      <xdr:rowOff>133350</xdr:rowOff>
    </xdr:to>
    <xdr:graphicFrame>
      <xdr:nvGraphicFramePr>
        <xdr:cNvPr id="9" name="Chart 17"/>
        <xdr:cNvGraphicFramePr/>
      </xdr:nvGraphicFramePr>
      <xdr:xfrm>
        <a:off x="104775" y="12658725"/>
        <a:ext cx="8858250" cy="1814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0</xdr:row>
      <xdr:rowOff>28575</xdr:rowOff>
    </xdr:from>
    <xdr:to>
      <xdr:col>9</xdr:col>
      <xdr:colOff>552450</xdr:colOff>
      <xdr:row>2</xdr:row>
      <xdr:rowOff>104775</xdr:rowOff>
    </xdr:to>
    <xdr:sp>
      <xdr:nvSpPr>
        <xdr:cNvPr id="10" name="WordArt 19"/>
        <xdr:cNvSpPr>
          <a:spLocks/>
        </xdr:cNvSpPr>
      </xdr:nvSpPr>
      <xdr:spPr>
        <a:xfrm>
          <a:off x="4162425" y="28575"/>
          <a:ext cx="4191000" cy="428625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87500"/>
            </a:avLst>
          </a:prstTxWarp>
        </a:bodyPr>
        <a:p>
          <a:pPr algn="ctr"/>
          <a:r>
            <a:rPr sz="3600" i="1" b="1" kern="10" spc="0">
              <a:ln w="9525" cmpd="sng">
                <a:noFill/>
              </a:ln>
              <a:solidFill>
                <a:srgbClr val="000080"/>
              </a:solidFill>
              <a:latin typeface="Georgia"/>
              <a:cs typeface="Georgia"/>
            </a:rPr>
            <a:t>Arkansas Natrual Resources Commission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11</xdr:row>
      <xdr:rowOff>28575</xdr:rowOff>
    </xdr:from>
    <xdr:to>
      <xdr:col>14</xdr:col>
      <xdr:colOff>476250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505325" y="1809750"/>
        <a:ext cx="4648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11</xdr:row>
      <xdr:rowOff>47625</xdr:rowOff>
    </xdr:from>
    <xdr:to>
      <xdr:col>7</xdr:col>
      <xdr:colOff>57150</xdr:colOff>
      <xdr:row>32</xdr:row>
      <xdr:rowOff>123825</xdr:rowOff>
    </xdr:to>
    <xdr:graphicFrame>
      <xdr:nvGraphicFramePr>
        <xdr:cNvPr id="2" name="Chart 3"/>
        <xdr:cNvGraphicFramePr/>
      </xdr:nvGraphicFramePr>
      <xdr:xfrm>
        <a:off x="57150" y="1828800"/>
        <a:ext cx="44100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95250</xdr:rowOff>
    </xdr:from>
    <xdr:to>
      <xdr:col>7</xdr:col>
      <xdr:colOff>219075</xdr:colOff>
      <xdr:row>48</xdr:row>
      <xdr:rowOff>123825</xdr:rowOff>
    </xdr:to>
    <xdr:graphicFrame>
      <xdr:nvGraphicFramePr>
        <xdr:cNvPr id="3" name="Chart 4"/>
        <xdr:cNvGraphicFramePr/>
      </xdr:nvGraphicFramePr>
      <xdr:xfrm>
        <a:off x="0" y="5276850"/>
        <a:ext cx="46291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R74"/>
  <sheetViews>
    <sheetView showGridLines="0" tabSelected="1" zoomScalePageLayoutView="0" workbookViewId="0" topLeftCell="A1">
      <pane ySplit="7" topLeftCell="A41" activePane="bottomLeft" state="frozen"/>
      <selection pane="topLeft" activeCell="A1" sqref="A1"/>
      <selection pane="bottomLeft" activeCell="A26" sqref="A26:IV26"/>
    </sheetView>
  </sheetViews>
  <sheetFormatPr defaultColWidth="9.28125" defaultRowHeight="12.75"/>
  <cols>
    <col min="1" max="1" width="23.140625" style="59" customWidth="1"/>
    <col min="2" max="2" width="3.00390625" style="147" customWidth="1"/>
    <col min="3" max="3" width="12.00390625" style="60" customWidth="1"/>
    <col min="4" max="5" width="17.28125" style="60" customWidth="1"/>
    <col min="6" max="6" width="11.421875" style="60" customWidth="1"/>
    <col min="7" max="7" width="11.00390625" style="60" customWidth="1"/>
    <col min="8" max="8" width="19.00390625" style="60" bestFit="1" customWidth="1"/>
    <col min="9" max="9" width="10.00390625" style="60" customWidth="1"/>
    <col min="10" max="10" width="11.140625" style="60" customWidth="1"/>
    <col min="11" max="11" width="13.57421875" style="61" customWidth="1"/>
    <col min="12" max="12" width="19.00390625" style="61" customWidth="1"/>
    <col min="13" max="13" width="16.57421875" style="59" bestFit="1" customWidth="1"/>
    <col min="14" max="14" width="9.00390625" style="59" bestFit="1" customWidth="1"/>
    <col min="15" max="15" width="9.00390625" style="59" customWidth="1"/>
    <col min="16" max="17" width="12.7109375" style="59" customWidth="1"/>
    <col min="18" max="18" width="26.7109375" style="60" bestFit="1" customWidth="1"/>
    <col min="19" max="19" width="16.421875" style="60" customWidth="1"/>
    <col min="20" max="16384" width="9.28125" style="60" customWidth="1"/>
  </cols>
  <sheetData>
    <row r="1" spans="8:17" ht="12.75">
      <c r="H1" s="61"/>
      <c r="I1" s="61"/>
      <c r="J1" s="61"/>
      <c r="M1" s="61"/>
      <c r="N1" s="61"/>
      <c r="O1" s="61"/>
      <c r="P1" s="61"/>
      <c r="Q1" s="61"/>
    </row>
    <row r="2" spans="4:17" ht="27.75">
      <c r="D2" s="223"/>
      <c r="E2" s="118"/>
      <c r="H2" s="62"/>
      <c r="I2" s="61"/>
      <c r="J2" s="61"/>
      <c r="M2" s="63"/>
      <c r="N2" s="63"/>
      <c r="O2" s="63"/>
      <c r="P2" s="63"/>
      <c r="Q2" s="63"/>
    </row>
    <row r="3" spans="4:17" ht="27.75">
      <c r="D3" s="223"/>
      <c r="E3" s="118"/>
      <c r="H3" s="61"/>
      <c r="I3" s="61"/>
      <c r="J3" s="61"/>
      <c r="M3" s="61"/>
      <c r="N3" s="61"/>
      <c r="O3" s="61"/>
      <c r="P3" s="61"/>
      <c r="Q3" s="61"/>
    </row>
    <row r="4" spans="4:12" ht="27.75">
      <c r="D4" s="223"/>
      <c r="E4" s="118"/>
      <c r="H4" s="225" t="s">
        <v>9</v>
      </c>
      <c r="I4" s="225"/>
      <c r="J4" s="225"/>
      <c r="K4" s="225"/>
      <c r="L4" s="225"/>
    </row>
    <row r="5" spans="8:15" ht="13.5" thickBot="1">
      <c r="H5" s="64"/>
      <c r="I5" s="64"/>
      <c r="J5" s="64"/>
      <c r="K5" s="64"/>
      <c r="L5" s="64"/>
      <c r="M5" s="64"/>
      <c r="N5" s="64"/>
      <c r="O5" s="64"/>
    </row>
    <row r="6" spans="1:18" ht="15">
      <c r="A6" s="217" t="s">
        <v>18</v>
      </c>
      <c r="B6" s="224"/>
      <c r="C6" s="215" t="s">
        <v>93</v>
      </c>
      <c r="D6" s="219" t="s">
        <v>94</v>
      </c>
      <c r="E6" s="119" t="s">
        <v>95</v>
      </c>
      <c r="F6" s="226" t="s">
        <v>96</v>
      </c>
      <c r="G6" s="226" t="s">
        <v>97</v>
      </c>
      <c r="H6" s="226" t="s">
        <v>98</v>
      </c>
      <c r="I6" s="226" t="s">
        <v>65</v>
      </c>
      <c r="J6" s="120" t="s">
        <v>99</v>
      </c>
      <c r="K6" s="228" t="s">
        <v>69</v>
      </c>
      <c r="L6" s="228" t="s">
        <v>100</v>
      </c>
      <c r="M6" s="133" t="s">
        <v>81</v>
      </c>
      <c r="N6" s="87">
        <v>2016</v>
      </c>
      <c r="O6" s="87" t="s">
        <v>92</v>
      </c>
      <c r="P6" s="87" t="s">
        <v>90</v>
      </c>
      <c r="Q6" s="87"/>
      <c r="R6" s="233" t="s">
        <v>18</v>
      </c>
    </row>
    <row r="7" spans="1:18" ht="26.25" thickBot="1">
      <c r="A7" s="218"/>
      <c r="B7" s="224"/>
      <c r="C7" s="216"/>
      <c r="D7" s="220"/>
      <c r="E7" s="121" t="s">
        <v>101</v>
      </c>
      <c r="F7" s="227"/>
      <c r="G7" s="227"/>
      <c r="H7" s="227"/>
      <c r="I7" s="227"/>
      <c r="J7" s="122" t="s">
        <v>102</v>
      </c>
      <c r="K7" s="228"/>
      <c r="L7" s="228"/>
      <c r="M7" s="134" t="s">
        <v>106</v>
      </c>
      <c r="N7" s="135" t="s">
        <v>74</v>
      </c>
      <c r="O7" s="88" t="s">
        <v>107</v>
      </c>
      <c r="P7" s="99" t="s">
        <v>91</v>
      </c>
      <c r="Q7" s="99" t="s">
        <v>89</v>
      </c>
      <c r="R7" s="234"/>
    </row>
    <row r="8" spans="1:18" ht="12.75">
      <c r="A8" s="107" t="s">
        <v>108</v>
      </c>
      <c r="B8" s="148"/>
      <c r="C8" s="100">
        <v>571</v>
      </c>
      <c r="D8" s="101">
        <v>2380</v>
      </c>
      <c r="E8" s="124">
        <v>2380</v>
      </c>
      <c r="F8" s="126">
        <v>750</v>
      </c>
      <c r="G8" s="127">
        <v>350</v>
      </c>
      <c r="H8" s="127">
        <v>1280</v>
      </c>
      <c r="I8" s="127">
        <v>0</v>
      </c>
      <c r="J8" s="125">
        <v>0</v>
      </c>
      <c r="K8" s="145">
        <v>14</v>
      </c>
      <c r="L8" s="146">
        <v>159600</v>
      </c>
      <c r="M8" s="142">
        <v>4</v>
      </c>
      <c r="N8" s="102">
        <v>1</v>
      </c>
      <c r="O8" s="103">
        <f>SUM(M8-N8)</f>
        <v>3</v>
      </c>
      <c r="P8" s="136">
        <v>0</v>
      </c>
      <c r="Q8" s="140">
        <v>1</v>
      </c>
      <c r="R8" s="104" t="s">
        <v>104</v>
      </c>
    </row>
    <row r="9" spans="1:18" s="176" customFormat="1" ht="12.75">
      <c r="A9" s="160" t="s">
        <v>25</v>
      </c>
      <c r="B9" s="161"/>
      <c r="C9" s="162">
        <v>6210</v>
      </c>
      <c r="D9" s="163">
        <v>3410</v>
      </c>
      <c r="E9" s="164">
        <v>3410</v>
      </c>
      <c r="F9" s="165">
        <v>1745</v>
      </c>
      <c r="G9" s="166">
        <v>0</v>
      </c>
      <c r="H9" s="166">
        <v>1665</v>
      </c>
      <c r="I9" s="166">
        <v>0</v>
      </c>
      <c r="J9" s="167">
        <v>0</v>
      </c>
      <c r="K9" s="168">
        <v>15</v>
      </c>
      <c r="L9" s="169">
        <v>258000</v>
      </c>
      <c r="M9" s="170">
        <v>6</v>
      </c>
      <c r="N9" s="171">
        <v>6</v>
      </c>
      <c r="O9" s="172">
        <f>SUM(M9-N9)</f>
        <v>0</v>
      </c>
      <c r="P9" s="173">
        <f>SUM(O9/N9)</f>
        <v>0</v>
      </c>
      <c r="Q9" s="174">
        <f>SUM(M9/N9)</f>
        <v>1</v>
      </c>
      <c r="R9" s="175" t="s">
        <v>25</v>
      </c>
    </row>
    <row r="10" spans="1:18" s="176" customFormat="1" ht="12.75">
      <c r="A10" s="160" t="s">
        <v>10</v>
      </c>
      <c r="B10" s="161"/>
      <c r="C10" s="162">
        <v>17669</v>
      </c>
      <c r="D10" s="163">
        <v>152064</v>
      </c>
      <c r="E10" s="164">
        <v>138543</v>
      </c>
      <c r="F10" s="177">
        <v>7931</v>
      </c>
      <c r="G10" s="178">
        <v>8811</v>
      </c>
      <c r="H10" s="178">
        <v>122796</v>
      </c>
      <c r="I10" s="178">
        <v>8515</v>
      </c>
      <c r="J10" s="167">
        <v>9509</v>
      </c>
      <c r="K10" s="179">
        <v>1070</v>
      </c>
      <c r="L10" s="180">
        <v>24103803</v>
      </c>
      <c r="M10" s="181">
        <v>253</v>
      </c>
      <c r="N10" s="182">
        <v>269</v>
      </c>
      <c r="O10" s="172">
        <f aca="true" t="shared" si="0" ref="O10:O63">SUM(M10-N10)</f>
        <v>-16</v>
      </c>
      <c r="P10" s="173">
        <f aca="true" t="shared" si="1" ref="P10:P63">SUM(O10/N10)</f>
        <v>-0.05947955390334572</v>
      </c>
      <c r="Q10" s="183">
        <f aca="true" t="shared" si="2" ref="Q10:Q63">SUM(M10/N10)</f>
        <v>0.9405204460966543</v>
      </c>
      <c r="R10" s="184" t="s">
        <v>10</v>
      </c>
    </row>
    <row r="11" spans="1:18" s="176" customFormat="1" ht="12.75">
      <c r="A11" s="160" t="s">
        <v>26</v>
      </c>
      <c r="B11" s="161"/>
      <c r="C11" s="162">
        <v>19176</v>
      </c>
      <c r="D11" s="163">
        <v>43798</v>
      </c>
      <c r="E11" s="164">
        <v>41153</v>
      </c>
      <c r="F11" s="185">
        <v>9961</v>
      </c>
      <c r="G11" s="162">
        <v>1100</v>
      </c>
      <c r="H11" s="162">
        <v>30392</v>
      </c>
      <c r="I11" s="162">
        <v>0</v>
      </c>
      <c r="J11" s="167">
        <v>300</v>
      </c>
      <c r="K11" s="186">
        <v>351</v>
      </c>
      <c r="L11" s="187">
        <v>4721400</v>
      </c>
      <c r="M11" s="170">
        <v>85</v>
      </c>
      <c r="N11" s="171">
        <v>89</v>
      </c>
      <c r="O11" s="172">
        <f t="shared" si="0"/>
        <v>-4</v>
      </c>
      <c r="P11" s="173">
        <f t="shared" si="1"/>
        <v>-0.0449438202247191</v>
      </c>
      <c r="Q11" s="174">
        <f t="shared" si="2"/>
        <v>0.9550561797752809</v>
      </c>
      <c r="R11" s="175" t="s">
        <v>26</v>
      </c>
    </row>
    <row r="12" spans="1:18" ht="12.75">
      <c r="A12" s="107" t="s">
        <v>70</v>
      </c>
      <c r="B12" s="149"/>
      <c r="C12" s="100">
        <v>800</v>
      </c>
      <c r="D12" s="101">
        <v>286</v>
      </c>
      <c r="E12" s="124">
        <v>286</v>
      </c>
      <c r="F12" s="128">
        <v>75</v>
      </c>
      <c r="G12" s="129">
        <v>0</v>
      </c>
      <c r="H12" s="129">
        <v>211</v>
      </c>
      <c r="I12" s="129">
        <v>0</v>
      </c>
      <c r="J12" s="125">
        <v>0</v>
      </c>
      <c r="K12" s="105">
        <v>3</v>
      </c>
      <c r="L12" s="106">
        <v>65000</v>
      </c>
      <c r="M12" s="142">
        <v>1</v>
      </c>
      <c r="N12" s="102">
        <v>1</v>
      </c>
      <c r="O12" s="103">
        <f t="shared" si="0"/>
        <v>0</v>
      </c>
      <c r="P12" s="136">
        <f t="shared" si="1"/>
        <v>0</v>
      </c>
      <c r="Q12" s="140">
        <f t="shared" si="2"/>
        <v>1</v>
      </c>
      <c r="R12" s="108" t="s">
        <v>76</v>
      </c>
    </row>
    <row r="13" spans="1:18" ht="12.75">
      <c r="A13" s="107" t="s">
        <v>27</v>
      </c>
      <c r="B13" s="150"/>
      <c r="C13" s="100">
        <v>830</v>
      </c>
      <c r="D13" s="101">
        <v>1255</v>
      </c>
      <c r="E13" s="124">
        <v>1255</v>
      </c>
      <c r="F13" s="128">
        <v>140</v>
      </c>
      <c r="G13" s="129">
        <v>235</v>
      </c>
      <c r="H13" s="129">
        <v>880</v>
      </c>
      <c r="I13" s="129">
        <v>0</v>
      </c>
      <c r="J13" s="125">
        <v>0</v>
      </c>
      <c r="K13" s="105">
        <v>8</v>
      </c>
      <c r="L13" s="106">
        <v>95000</v>
      </c>
      <c r="M13" s="142">
        <v>3</v>
      </c>
      <c r="N13" s="102">
        <v>3</v>
      </c>
      <c r="O13" s="103">
        <f t="shared" si="0"/>
        <v>0</v>
      </c>
      <c r="P13" s="136">
        <f t="shared" si="1"/>
        <v>0</v>
      </c>
      <c r="Q13" s="140">
        <f t="shared" si="2"/>
        <v>1</v>
      </c>
      <c r="R13" s="108" t="s">
        <v>27</v>
      </c>
    </row>
    <row r="14" spans="1:18" s="176" customFormat="1" ht="12.75">
      <c r="A14" s="160" t="s">
        <v>11</v>
      </c>
      <c r="B14" s="161"/>
      <c r="C14" s="162">
        <v>49936</v>
      </c>
      <c r="D14" s="163">
        <v>131393</v>
      </c>
      <c r="E14" s="164">
        <v>121249</v>
      </c>
      <c r="F14" s="177">
        <v>29820</v>
      </c>
      <c r="G14" s="178">
        <v>2342</v>
      </c>
      <c r="H14" s="178">
        <v>88781</v>
      </c>
      <c r="I14" s="178">
        <v>306</v>
      </c>
      <c r="J14" s="167">
        <v>0</v>
      </c>
      <c r="K14" s="186">
        <v>789</v>
      </c>
      <c r="L14" s="187">
        <v>12101338</v>
      </c>
      <c r="M14" s="170">
        <v>184</v>
      </c>
      <c r="N14" s="171">
        <v>167</v>
      </c>
      <c r="O14" s="172">
        <f t="shared" si="0"/>
        <v>17</v>
      </c>
      <c r="P14" s="173">
        <f t="shared" si="1"/>
        <v>0.10179640718562874</v>
      </c>
      <c r="Q14" s="183">
        <f t="shared" si="2"/>
        <v>1.1017964071856288</v>
      </c>
      <c r="R14" s="184" t="s">
        <v>11</v>
      </c>
    </row>
    <row r="15" spans="1:18" ht="12.75">
      <c r="A15" s="109" t="s">
        <v>28</v>
      </c>
      <c r="B15" s="148"/>
      <c r="C15" s="100">
        <v>1055</v>
      </c>
      <c r="D15" s="101">
        <v>2125</v>
      </c>
      <c r="E15" s="124">
        <v>1825</v>
      </c>
      <c r="F15" s="128">
        <v>758</v>
      </c>
      <c r="G15" s="129">
        <v>80</v>
      </c>
      <c r="H15" s="129">
        <v>1287</v>
      </c>
      <c r="I15" s="129">
        <v>0</v>
      </c>
      <c r="J15" s="125">
        <v>300</v>
      </c>
      <c r="K15" s="105">
        <v>14</v>
      </c>
      <c r="L15" s="106">
        <v>253000</v>
      </c>
      <c r="M15" s="142">
        <v>5</v>
      </c>
      <c r="N15" s="102">
        <v>9</v>
      </c>
      <c r="O15" s="103">
        <f t="shared" si="0"/>
        <v>-4</v>
      </c>
      <c r="P15" s="136">
        <f t="shared" si="1"/>
        <v>-0.4444444444444444</v>
      </c>
      <c r="Q15" s="139">
        <f t="shared" si="2"/>
        <v>0.5555555555555556</v>
      </c>
      <c r="R15" s="154" t="s">
        <v>28</v>
      </c>
    </row>
    <row r="16" spans="1:18" ht="12.75">
      <c r="A16" s="109" t="s">
        <v>29</v>
      </c>
      <c r="B16" s="148"/>
      <c r="C16" s="100">
        <v>8346</v>
      </c>
      <c r="D16" s="101">
        <v>22127</v>
      </c>
      <c r="E16" s="124">
        <v>21727</v>
      </c>
      <c r="F16" s="128">
        <v>4835</v>
      </c>
      <c r="G16" s="129">
        <v>2491</v>
      </c>
      <c r="H16" s="129">
        <v>14152</v>
      </c>
      <c r="I16" s="129">
        <v>0</v>
      </c>
      <c r="J16" s="125">
        <v>250</v>
      </c>
      <c r="K16" s="105">
        <v>134</v>
      </c>
      <c r="L16" s="106">
        <v>2535600</v>
      </c>
      <c r="M16" s="142">
        <v>39</v>
      </c>
      <c r="N16" s="102">
        <v>36</v>
      </c>
      <c r="O16" s="103">
        <f t="shared" si="0"/>
        <v>3</v>
      </c>
      <c r="P16" s="136">
        <f t="shared" si="1"/>
        <v>0.08333333333333333</v>
      </c>
      <c r="Q16" s="140">
        <f t="shared" si="2"/>
        <v>1.0833333333333333</v>
      </c>
      <c r="R16" s="104" t="s">
        <v>29</v>
      </c>
    </row>
    <row r="17" spans="1:18" ht="12.75">
      <c r="A17" s="109" t="s">
        <v>30</v>
      </c>
      <c r="B17" s="148"/>
      <c r="C17" s="100">
        <v>4555</v>
      </c>
      <c r="D17" s="101">
        <v>43414</v>
      </c>
      <c r="E17" s="124">
        <v>43414</v>
      </c>
      <c r="F17" s="128">
        <v>3971</v>
      </c>
      <c r="G17" s="129">
        <v>2777</v>
      </c>
      <c r="H17" s="129">
        <v>28246</v>
      </c>
      <c r="I17" s="129">
        <v>8420</v>
      </c>
      <c r="J17" s="125">
        <v>0</v>
      </c>
      <c r="K17" s="105">
        <v>285</v>
      </c>
      <c r="L17" s="106">
        <v>5688175</v>
      </c>
      <c r="M17" s="142">
        <v>73</v>
      </c>
      <c r="N17" s="102">
        <v>75</v>
      </c>
      <c r="O17" s="103">
        <f t="shared" si="0"/>
        <v>-2</v>
      </c>
      <c r="P17" s="136">
        <f t="shared" si="1"/>
        <v>-0.02666666666666667</v>
      </c>
      <c r="Q17" s="140">
        <f t="shared" si="2"/>
        <v>0.9733333333333334</v>
      </c>
      <c r="R17" s="104" t="s">
        <v>30</v>
      </c>
    </row>
    <row r="18" spans="1:18" ht="12.75">
      <c r="A18" s="109" t="s">
        <v>31</v>
      </c>
      <c r="B18" s="148"/>
      <c r="C18" s="100">
        <v>3166</v>
      </c>
      <c r="D18" s="101">
        <v>13564</v>
      </c>
      <c r="E18" s="124">
        <v>12386</v>
      </c>
      <c r="F18" s="128">
        <v>2790</v>
      </c>
      <c r="G18" s="129">
        <v>1034</v>
      </c>
      <c r="H18" s="129">
        <v>8562</v>
      </c>
      <c r="I18" s="129">
        <v>0</v>
      </c>
      <c r="J18" s="125">
        <v>0</v>
      </c>
      <c r="K18" s="105">
        <v>78</v>
      </c>
      <c r="L18" s="106">
        <v>1586100</v>
      </c>
      <c r="M18" s="142">
        <v>19</v>
      </c>
      <c r="N18" s="102">
        <v>18</v>
      </c>
      <c r="O18" s="103">
        <f t="shared" si="0"/>
        <v>1</v>
      </c>
      <c r="P18" s="136">
        <f t="shared" si="1"/>
        <v>0.05555555555555555</v>
      </c>
      <c r="Q18" s="139">
        <f t="shared" si="2"/>
        <v>1.0555555555555556</v>
      </c>
      <c r="R18" s="154" t="s">
        <v>31</v>
      </c>
    </row>
    <row r="19" spans="1:18" ht="12.75">
      <c r="A19" s="109" t="s">
        <v>32</v>
      </c>
      <c r="B19" s="148"/>
      <c r="C19" s="100">
        <v>16325</v>
      </c>
      <c r="D19" s="101">
        <v>38411</v>
      </c>
      <c r="E19" s="124">
        <v>35895</v>
      </c>
      <c r="F19" s="128">
        <v>18267</v>
      </c>
      <c r="G19" s="129">
        <v>675</v>
      </c>
      <c r="H19" s="129">
        <v>16814</v>
      </c>
      <c r="I19" s="129">
        <v>139</v>
      </c>
      <c r="J19" s="125">
        <v>0</v>
      </c>
      <c r="K19" s="105">
        <v>248</v>
      </c>
      <c r="L19" s="106">
        <v>5533083</v>
      </c>
      <c r="M19" s="142">
        <v>77</v>
      </c>
      <c r="N19" s="102">
        <v>78</v>
      </c>
      <c r="O19" s="103">
        <f t="shared" si="0"/>
        <v>-1</v>
      </c>
      <c r="P19" s="136">
        <f t="shared" si="1"/>
        <v>-0.01282051282051282</v>
      </c>
      <c r="Q19" s="140">
        <f t="shared" si="2"/>
        <v>0.9871794871794872</v>
      </c>
      <c r="R19" s="104" t="s">
        <v>32</v>
      </c>
    </row>
    <row r="20" spans="1:18" ht="12.75">
      <c r="A20" s="107" t="s">
        <v>60</v>
      </c>
      <c r="B20" s="149"/>
      <c r="C20" s="100">
        <v>24257</v>
      </c>
      <c r="D20" s="101">
        <v>50386</v>
      </c>
      <c r="E20" s="124">
        <v>48196</v>
      </c>
      <c r="F20" s="128">
        <v>21173</v>
      </c>
      <c r="G20" s="129">
        <v>1845</v>
      </c>
      <c r="H20" s="129">
        <v>26153</v>
      </c>
      <c r="I20" s="129">
        <v>315</v>
      </c>
      <c r="J20" s="125">
        <v>1290</v>
      </c>
      <c r="K20" s="105">
        <v>422</v>
      </c>
      <c r="L20" s="106">
        <v>8476528</v>
      </c>
      <c r="M20" s="142">
        <v>101</v>
      </c>
      <c r="N20" s="102">
        <v>106</v>
      </c>
      <c r="O20" s="103">
        <f t="shared" si="0"/>
        <v>-5</v>
      </c>
      <c r="P20" s="136">
        <f t="shared" si="1"/>
        <v>-0.04716981132075472</v>
      </c>
      <c r="Q20" s="141">
        <f t="shared" si="2"/>
        <v>0.9528301886792453</v>
      </c>
      <c r="R20" s="108" t="s">
        <v>77</v>
      </c>
    </row>
    <row r="21" spans="1:18" s="176" customFormat="1" ht="12.75">
      <c r="A21" s="160" t="s">
        <v>33</v>
      </c>
      <c r="B21" s="161"/>
      <c r="C21" s="162">
        <v>6728</v>
      </c>
      <c r="D21" s="163">
        <v>6864</v>
      </c>
      <c r="E21" s="164">
        <v>6864</v>
      </c>
      <c r="F21" s="185">
        <v>4159</v>
      </c>
      <c r="G21" s="162">
        <v>232</v>
      </c>
      <c r="H21" s="162">
        <v>2474</v>
      </c>
      <c r="I21" s="162">
        <v>0</v>
      </c>
      <c r="J21" s="167">
        <v>0</v>
      </c>
      <c r="K21" s="186">
        <v>47</v>
      </c>
      <c r="L21" s="187">
        <v>920200</v>
      </c>
      <c r="M21" s="170">
        <v>18</v>
      </c>
      <c r="N21" s="171">
        <v>21</v>
      </c>
      <c r="O21" s="172">
        <f t="shared" si="0"/>
        <v>-3</v>
      </c>
      <c r="P21" s="173">
        <f t="shared" si="1"/>
        <v>-0.14285714285714285</v>
      </c>
      <c r="Q21" s="174">
        <f t="shared" si="2"/>
        <v>0.8571428571428571</v>
      </c>
      <c r="R21" s="175" t="s">
        <v>33</v>
      </c>
    </row>
    <row r="22" spans="1:18" ht="12.75">
      <c r="A22" s="109" t="s">
        <v>35</v>
      </c>
      <c r="B22" s="148"/>
      <c r="C22" s="100">
        <v>355</v>
      </c>
      <c r="D22" s="101">
        <v>793</v>
      </c>
      <c r="E22" s="124">
        <v>793</v>
      </c>
      <c r="F22" s="128">
        <v>0</v>
      </c>
      <c r="G22" s="129">
        <v>0</v>
      </c>
      <c r="H22" s="129">
        <v>793</v>
      </c>
      <c r="I22" s="129">
        <v>0</v>
      </c>
      <c r="J22" s="125">
        <v>0</v>
      </c>
      <c r="K22" s="105">
        <v>8</v>
      </c>
      <c r="L22" s="106">
        <v>197600</v>
      </c>
      <c r="M22" s="142">
        <v>1</v>
      </c>
      <c r="N22" s="102">
        <v>1</v>
      </c>
      <c r="O22" s="103">
        <f t="shared" si="0"/>
        <v>0</v>
      </c>
      <c r="P22" s="136">
        <f t="shared" si="1"/>
        <v>0</v>
      </c>
      <c r="Q22" s="140">
        <f t="shared" si="2"/>
        <v>1</v>
      </c>
      <c r="R22" s="104" t="s">
        <v>35</v>
      </c>
    </row>
    <row r="23" spans="1:18" ht="12.75">
      <c r="A23" s="109" t="s">
        <v>34</v>
      </c>
      <c r="B23" s="148"/>
      <c r="C23" s="100">
        <v>1430</v>
      </c>
      <c r="D23" s="101">
        <v>3250</v>
      </c>
      <c r="E23" s="124">
        <v>3250</v>
      </c>
      <c r="F23" s="128">
        <v>360</v>
      </c>
      <c r="G23" s="129">
        <v>220</v>
      </c>
      <c r="H23" s="129">
        <v>2670</v>
      </c>
      <c r="I23" s="129">
        <v>0</v>
      </c>
      <c r="J23" s="125">
        <v>0</v>
      </c>
      <c r="K23" s="105">
        <v>28</v>
      </c>
      <c r="L23" s="106">
        <v>558400</v>
      </c>
      <c r="M23" s="142">
        <v>8</v>
      </c>
      <c r="N23" s="102">
        <v>14</v>
      </c>
      <c r="O23" s="103">
        <f t="shared" si="0"/>
        <v>-6</v>
      </c>
      <c r="P23" s="136">
        <f t="shared" si="1"/>
        <v>-0.42857142857142855</v>
      </c>
      <c r="Q23" s="139">
        <f t="shared" si="2"/>
        <v>0.5714285714285714</v>
      </c>
      <c r="R23" s="104" t="s">
        <v>34</v>
      </c>
    </row>
    <row r="24" spans="1:18" s="176" customFormat="1" ht="12.75">
      <c r="A24" s="160" t="s">
        <v>12</v>
      </c>
      <c r="B24" s="161"/>
      <c r="C24" s="162">
        <v>25881</v>
      </c>
      <c r="D24" s="163">
        <v>68254</v>
      </c>
      <c r="E24" s="164">
        <v>68254</v>
      </c>
      <c r="F24" s="185">
        <v>34760</v>
      </c>
      <c r="G24" s="162">
        <v>963</v>
      </c>
      <c r="H24" s="162">
        <v>32531</v>
      </c>
      <c r="I24" s="162">
        <v>0</v>
      </c>
      <c r="J24" s="167">
        <v>0</v>
      </c>
      <c r="K24" s="186">
        <v>328</v>
      </c>
      <c r="L24" s="187">
        <v>5861249</v>
      </c>
      <c r="M24" s="170">
        <v>81</v>
      </c>
      <c r="N24" s="171">
        <v>81</v>
      </c>
      <c r="O24" s="172">
        <f t="shared" si="0"/>
        <v>0</v>
      </c>
      <c r="P24" s="173">
        <f t="shared" si="1"/>
        <v>0</v>
      </c>
      <c r="Q24" s="183">
        <f t="shared" si="2"/>
        <v>1</v>
      </c>
      <c r="R24" s="175" t="s">
        <v>12</v>
      </c>
    </row>
    <row r="25" spans="1:18" ht="12.75">
      <c r="A25" s="109" t="s">
        <v>103</v>
      </c>
      <c r="B25" s="148"/>
      <c r="C25" s="100">
        <v>3821</v>
      </c>
      <c r="D25" s="101">
        <v>2614</v>
      </c>
      <c r="E25" s="124">
        <v>2614</v>
      </c>
      <c r="F25" s="128">
        <v>841</v>
      </c>
      <c r="G25" s="129">
        <v>64</v>
      </c>
      <c r="H25" s="129">
        <v>1709</v>
      </c>
      <c r="I25" s="129">
        <v>0</v>
      </c>
      <c r="J25" s="125">
        <v>0</v>
      </c>
      <c r="K25" s="105">
        <v>37</v>
      </c>
      <c r="L25" s="106">
        <v>541150</v>
      </c>
      <c r="M25" s="142">
        <v>12</v>
      </c>
      <c r="N25" s="102">
        <v>9</v>
      </c>
      <c r="O25" s="103">
        <f t="shared" si="0"/>
        <v>3</v>
      </c>
      <c r="P25" s="136">
        <v>0</v>
      </c>
      <c r="Q25" s="139">
        <v>1</v>
      </c>
      <c r="R25" s="104" t="s">
        <v>103</v>
      </c>
    </row>
    <row r="26" spans="1:18" ht="12.75">
      <c r="A26" s="109" t="s">
        <v>36</v>
      </c>
      <c r="B26" s="148"/>
      <c r="C26" s="100">
        <v>1820</v>
      </c>
      <c r="D26" s="101">
        <v>3766</v>
      </c>
      <c r="E26" s="124">
        <v>3995</v>
      </c>
      <c r="F26" s="128">
        <v>1409</v>
      </c>
      <c r="G26" s="129">
        <v>1310</v>
      </c>
      <c r="H26" s="129">
        <v>1276</v>
      </c>
      <c r="I26" s="129">
        <v>0</v>
      </c>
      <c r="J26" s="125">
        <v>0</v>
      </c>
      <c r="K26" s="105">
        <v>34</v>
      </c>
      <c r="L26" s="106">
        <v>455768</v>
      </c>
      <c r="M26" s="142">
        <v>13</v>
      </c>
      <c r="N26" s="102">
        <v>16</v>
      </c>
      <c r="O26" s="103">
        <f t="shared" si="0"/>
        <v>-3</v>
      </c>
      <c r="P26" s="136">
        <f t="shared" si="1"/>
        <v>-0.1875</v>
      </c>
      <c r="Q26" s="139">
        <f t="shared" si="2"/>
        <v>0.8125</v>
      </c>
      <c r="R26" s="104" t="s">
        <v>36</v>
      </c>
    </row>
    <row r="27" spans="1:18" ht="12.75">
      <c r="A27" s="109" t="s">
        <v>37</v>
      </c>
      <c r="B27" s="148"/>
      <c r="C27" s="100">
        <v>150</v>
      </c>
      <c r="D27" s="101">
        <v>600</v>
      </c>
      <c r="E27" s="124">
        <v>500</v>
      </c>
      <c r="F27" s="128">
        <v>100</v>
      </c>
      <c r="G27" s="129">
        <v>0</v>
      </c>
      <c r="H27" s="129">
        <v>500</v>
      </c>
      <c r="I27" s="129">
        <v>0</v>
      </c>
      <c r="J27" s="125">
        <v>0</v>
      </c>
      <c r="K27" s="105">
        <v>7</v>
      </c>
      <c r="L27" s="106">
        <v>280000</v>
      </c>
      <c r="M27" s="142">
        <v>1</v>
      </c>
      <c r="N27" s="102">
        <v>1</v>
      </c>
      <c r="O27" s="103">
        <f t="shared" si="0"/>
        <v>0</v>
      </c>
      <c r="P27" s="136">
        <f t="shared" si="1"/>
        <v>0</v>
      </c>
      <c r="Q27" s="140">
        <f t="shared" si="2"/>
        <v>1</v>
      </c>
      <c r="R27" s="104" t="s">
        <v>37</v>
      </c>
    </row>
    <row r="28" spans="1:18" ht="12.75">
      <c r="A28" s="109" t="s">
        <v>14</v>
      </c>
      <c r="B28" s="148"/>
      <c r="C28" s="100">
        <v>37776</v>
      </c>
      <c r="D28" s="101">
        <v>89555</v>
      </c>
      <c r="E28" s="124">
        <v>65956</v>
      </c>
      <c r="F28" s="128">
        <v>25606</v>
      </c>
      <c r="G28" s="129">
        <v>0</v>
      </c>
      <c r="H28" s="129">
        <v>40350</v>
      </c>
      <c r="I28" s="129">
        <v>0</v>
      </c>
      <c r="J28" s="125">
        <v>0</v>
      </c>
      <c r="K28" s="105">
        <v>530</v>
      </c>
      <c r="L28" s="106">
        <v>9865180</v>
      </c>
      <c r="M28" s="142">
        <v>145</v>
      </c>
      <c r="N28" s="102">
        <v>141</v>
      </c>
      <c r="O28" s="103">
        <f t="shared" si="0"/>
        <v>4</v>
      </c>
      <c r="P28" s="136">
        <f t="shared" si="1"/>
        <v>0.028368794326241134</v>
      </c>
      <c r="Q28" s="139">
        <f t="shared" si="2"/>
        <v>1.0283687943262412</v>
      </c>
      <c r="R28" s="104" t="s">
        <v>14</v>
      </c>
    </row>
    <row r="29" spans="1:18" ht="12.75">
      <c r="A29" s="109" t="s">
        <v>64</v>
      </c>
      <c r="B29" s="148"/>
      <c r="C29" s="100">
        <v>1526</v>
      </c>
      <c r="D29" s="101">
        <v>11106</v>
      </c>
      <c r="E29" s="124">
        <v>11106</v>
      </c>
      <c r="F29" s="128">
        <v>2636</v>
      </c>
      <c r="G29" s="129">
        <v>1130</v>
      </c>
      <c r="H29" s="129">
        <v>7040</v>
      </c>
      <c r="I29" s="129">
        <v>0</v>
      </c>
      <c r="J29" s="125">
        <v>0</v>
      </c>
      <c r="K29" s="105">
        <v>57</v>
      </c>
      <c r="L29" s="106">
        <v>787000</v>
      </c>
      <c r="M29" s="142">
        <v>17</v>
      </c>
      <c r="N29" s="102">
        <v>18</v>
      </c>
      <c r="O29" s="103">
        <f t="shared" si="0"/>
        <v>-1</v>
      </c>
      <c r="P29" s="136">
        <f t="shared" si="1"/>
        <v>-0.05555555555555555</v>
      </c>
      <c r="Q29" s="139">
        <f t="shared" si="2"/>
        <v>0.9444444444444444</v>
      </c>
      <c r="R29" s="104" t="s">
        <v>64</v>
      </c>
    </row>
    <row r="30" spans="1:18" ht="12.75">
      <c r="A30" s="109" t="s">
        <v>38</v>
      </c>
      <c r="B30" s="148"/>
      <c r="C30" s="100">
        <v>17790</v>
      </c>
      <c r="D30" s="101">
        <v>39813</v>
      </c>
      <c r="E30" s="124">
        <v>39813</v>
      </c>
      <c r="F30" s="128">
        <v>3059</v>
      </c>
      <c r="G30" s="129">
        <v>0</v>
      </c>
      <c r="H30" s="129">
        <v>36754</v>
      </c>
      <c r="I30" s="129">
        <v>0</v>
      </c>
      <c r="J30" s="125">
        <v>0</v>
      </c>
      <c r="K30" s="105">
        <v>223</v>
      </c>
      <c r="L30" s="106">
        <v>4770300</v>
      </c>
      <c r="M30" s="142">
        <v>45</v>
      </c>
      <c r="N30" s="102">
        <v>45</v>
      </c>
      <c r="O30" s="103">
        <f t="shared" si="0"/>
        <v>0</v>
      </c>
      <c r="P30" s="136">
        <f t="shared" si="1"/>
        <v>0</v>
      </c>
      <c r="Q30" s="139">
        <f t="shared" si="2"/>
        <v>1</v>
      </c>
      <c r="R30" s="154" t="s">
        <v>38</v>
      </c>
    </row>
    <row r="31" spans="1:18" ht="12.75">
      <c r="A31" s="109" t="s">
        <v>39</v>
      </c>
      <c r="B31" s="148"/>
      <c r="C31" s="100">
        <v>11026</v>
      </c>
      <c r="D31" s="101">
        <v>29356</v>
      </c>
      <c r="E31" s="124">
        <v>23942</v>
      </c>
      <c r="F31" s="128">
        <v>10578</v>
      </c>
      <c r="G31" s="129">
        <v>1156</v>
      </c>
      <c r="H31" s="129">
        <v>12108</v>
      </c>
      <c r="I31" s="129">
        <v>100</v>
      </c>
      <c r="J31" s="125">
        <v>0</v>
      </c>
      <c r="K31" s="105">
        <v>109</v>
      </c>
      <c r="L31" s="106">
        <v>2278300</v>
      </c>
      <c r="M31" s="142">
        <v>26</v>
      </c>
      <c r="N31" s="102">
        <v>21</v>
      </c>
      <c r="O31" s="103">
        <f t="shared" si="0"/>
        <v>5</v>
      </c>
      <c r="P31" s="136">
        <f t="shared" si="1"/>
        <v>0.23809523809523808</v>
      </c>
      <c r="Q31" s="139">
        <f t="shared" si="2"/>
        <v>1.2380952380952381</v>
      </c>
      <c r="R31" s="154" t="s">
        <v>39</v>
      </c>
    </row>
    <row r="32" spans="1:18" ht="12.75">
      <c r="A32" s="109" t="s">
        <v>66</v>
      </c>
      <c r="B32" s="148"/>
      <c r="C32" s="100">
        <v>80</v>
      </c>
      <c r="D32" s="101">
        <v>900</v>
      </c>
      <c r="E32" s="124">
        <v>900</v>
      </c>
      <c r="F32" s="128">
        <v>0</v>
      </c>
      <c r="G32" s="129">
        <v>0</v>
      </c>
      <c r="H32" s="129">
        <v>900</v>
      </c>
      <c r="I32" s="129">
        <v>0</v>
      </c>
      <c r="J32" s="125">
        <v>0</v>
      </c>
      <c r="K32" s="105">
        <v>8</v>
      </c>
      <c r="L32" s="106">
        <v>130700</v>
      </c>
      <c r="M32" s="142">
        <v>2</v>
      </c>
      <c r="N32" s="102">
        <v>2</v>
      </c>
      <c r="O32" s="103">
        <f t="shared" si="0"/>
        <v>0</v>
      </c>
      <c r="P32" s="136">
        <f t="shared" si="1"/>
        <v>0</v>
      </c>
      <c r="Q32" s="139">
        <f t="shared" si="2"/>
        <v>1</v>
      </c>
      <c r="R32" s="104" t="s">
        <v>66</v>
      </c>
    </row>
    <row r="33" spans="1:18" ht="12.75">
      <c r="A33" s="109" t="s">
        <v>40</v>
      </c>
      <c r="B33" s="148"/>
      <c r="C33" s="100">
        <v>542</v>
      </c>
      <c r="D33" s="101">
        <v>5712</v>
      </c>
      <c r="E33" s="124">
        <v>5038</v>
      </c>
      <c r="F33" s="128">
        <v>0</v>
      </c>
      <c r="G33" s="129">
        <v>0</v>
      </c>
      <c r="H33" s="129">
        <v>5038</v>
      </c>
      <c r="I33" s="129">
        <v>0</v>
      </c>
      <c r="J33" s="125">
        <v>0</v>
      </c>
      <c r="K33" s="105">
        <v>37</v>
      </c>
      <c r="L33" s="106">
        <v>1348880</v>
      </c>
      <c r="M33" s="142">
        <v>6</v>
      </c>
      <c r="N33" s="102">
        <v>2</v>
      </c>
      <c r="O33" s="103">
        <f>SUM(M33-N33)</f>
        <v>4</v>
      </c>
      <c r="P33" s="136">
        <f t="shared" si="1"/>
        <v>2</v>
      </c>
      <c r="Q33" s="139">
        <f t="shared" si="2"/>
        <v>3</v>
      </c>
      <c r="R33" s="154" t="s">
        <v>40</v>
      </c>
    </row>
    <row r="34" spans="1:18" ht="12.75">
      <c r="A34" s="109" t="s">
        <v>41</v>
      </c>
      <c r="B34" s="148"/>
      <c r="C34" s="100">
        <v>13815</v>
      </c>
      <c r="D34" s="101">
        <v>118048</v>
      </c>
      <c r="E34" s="124">
        <v>118025</v>
      </c>
      <c r="F34" s="128">
        <v>32145</v>
      </c>
      <c r="G34" s="129">
        <v>1139</v>
      </c>
      <c r="H34" s="129">
        <v>84341</v>
      </c>
      <c r="I34" s="129">
        <v>400</v>
      </c>
      <c r="J34" s="125">
        <v>0</v>
      </c>
      <c r="K34" s="105">
        <v>318</v>
      </c>
      <c r="L34" s="106">
        <v>6513500</v>
      </c>
      <c r="M34" s="142">
        <v>72</v>
      </c>
      <c r="N34" s="102">
        <v>74</v>
      </c>
      <c r="O34" s="103">
        <f t="shared" si="0"/>
        <v>-2</v>
      </c>
      <c r="P34" s="136">
        <f t="shared" si="1"/>
        <v>-0.02702702702702703</v>
      </c>
      <c r="Q34" s="139">
        <f t="shared" si="2"/>
        <v>0.972972972972973</v>
      </c>
      <c r="R34" s="104" t="s">
        <v>41</v>
      </c>
    </row>
    <row r="35" spans="1:18" ht="12.75">
      <c r="A35" s="109" t="s">
        <v>42</v>
      </c>
      <c r="B35" s="148"/>
      <c r="C35" s="100">
        <v>18564</v>
      </c>
      <c r="D35" s="101">
        <v>23529</v>
      </c>
      <c r="E35" s="124">
        <v>18736</v>
      </c>
      <c r="F35" s="128">
        <v>9339</v>
      </c>
      <c r="G35" s="129">
        <v>418</v>
      </c>
      <c r="H35" s="129">
        <v>8936</v>
      </c>
      <c r="I35" s="129">
        <v>3380</v>
      </c>
      <c r="J35" s="125">
        <v>3337</v>
      </c>
      <c r="K35" s="105">
        <v>151</v>
      </c>
      <c r="L35" s="106">
        <v>2878300</v>
      </c>
      <c r="M35" s="142">
        <v>46</v>
      </c>
      <c r="N35" s="102">
        <v>25</v>
      </c>
      <c r="O35" s="103">
        <f t="shared" si="0"/>
        <v>21</v>
      </c>
      <c r="P35" s="136">
        <f t="shared" si="1"/>
        <v>0.84</v>
      </c>
      <c r="Q35" s="139">
        <f t="shared" si="2"/>
        <v>1.84</v>
      </c>
      <c r="R35" s="154" t="s">
        <v>42</v>
      </c>
    </row>
    <row r="36" spans="1:18" ht="12.75">
      <c r="A36" s="109" t="s">
        <v>75</v>
      </c>
      <c r="B36" s="148"/>
      <c r="C36" s="100">
        <v>1562</v>
      </c>
      <c r="D36" s="101">
        <v>20706</v>
      </c>
      <c r="E36" s="124">
        <v>20706</v>
      </c>
      <c r="F36" s="128">
        <v>2523</v>
      </c>
      <c r="G36" s="129">
        <v>0</v>
      </c>
      <c r="H36" s="129">
        <v>18161</v>
      </c>
      <c r="I36" s="129">
        <v>22</v>
      </c>
      <c r="J36" s="125">
        <v>0</v>
      </c>
      <c r="K36" s="105">
        <v>123</v>
      </c>
      <c r="L36" s="106">
        <v>1663280</v>
      </c>
      <c r="M36" s="142">
        <v>32</v>
      </c>
      <c r="N36" s="102">
        <v>26</v>
      </c>
      <c r="O36" s="103">
        <f t="shared" si="0"/>
        <v>6</v>
      </c>
      <c r="P36" s="136">
        <f t="shared" si="1"/>
        <v>0.23076923076923078</v>
      </c>
      <c r="Q36" s="139">
        <f t="shared" si="2"/>
        <v>1.2307692307692308</v>
      </c>
      <c r="R36" s="154" t="s">
        <v>75</v>
      </c>
    </row>
    <row r="37" spans="1:18" ht="12.75">
      <c r="A37" s="109" t="s">
        <v>43</v>
      </c>
      <c r="B37" s="148"/>
      <c r="C37" s="100">
        <v>3140</v>
      </c>
      <c r="D37" s="101">
        <v>71729</v>
      </c>
      <c r="E37" s="124">
        <v>71729</v>
      </c>
      <c r="F37" s="128">
        <v>670</v>
      </c>
      <c r="G37" s="129">
        <v>0</v>
      </c>
      <c r="H37" s="129">
        <v>71059</v>
      </c>
      <c r="I37" s="129">
        <v>0</v>
      </c>
      <c r="J37" s="125">
        <v>0</v>
      </c>
      <c r="K37" s="105">
        <v>77</v>
      </c>
      <c r="L37" s="106">
        <v>7213700</v>
      </c>
      <c r="M37" s="142">
        <v>15</v>
      </c>
      <c r="N37" s="102">
        <v>16</v>
      </c>
      <c r="O37" s="103">
        <f t="shared" si="0"/>
        <v>-1</v>
      </c>
      <c r="P37" s="136">
        <f t="shared" si="1"/>
        <v>-0.0625</v>
      </c>
      <c r="Q37" s="140">
        <f t="shared" si="2"/>
        <v>0.9375</v>
      </c>
      <c r="R37" s="104" t="s">
        <v>43</v>
      </c>
    </row>
    <row r="38" spans="1:18" ht="12.75">
      <c r="A38" s="109" t="s">
        <v>44</v>
      </c>
      <c r="B38" s="148"/>
      <c r="C38" s="100">
        <v>3626</v>
      </c>
      <c r="D38" s="101">
        <v>29297</v>
      </c>
      <c r="E38" s="124">
        <v>28177</v>
      </c>
      <c r="F38" s="128">
        <v>2493</v>
      </c>
      <c r="G38" s="129">
        <v>2367</v>
      </c>
      <c r="H38" s="129">
        <v>23317</v>
      </c>
      <c r="I38" s="129">
        <v>1080</v>
      </c>
      <c r="J38" s="125">
        <v>1080</v>
      </c>
      <c r="K38" s="105">
        <v>201</v>
      </c>
      <c r="L38" s="106">
        <v>4382129</v>
      </c>
      <c r="M38" s="142">
        <v>48</v>
      </c>
      <c r="N38" s="102">
        <v>49</v>
      </c>
      <c r="O38" s="103">
        <f t="shared" si="0"/>
        <v>-1</v>
      </c>
      <c r="P38" s="136">
        <f t="shared" si="1"/>
        <v>-0.02040816326530612</v>
      </c>
      <c r="Q38" s="139">
        <f t="shared" si="2"/>
        <v>0.9795918367346939</v>
      </c>
      <c r="R38" s="154" t="s">
        <v>44</v>
      </c>
    </row>
    <row r="39" spans="1:18" ht="12.75">
      <c r="A39" s="109" t="s">
        <v>19</v>
      </c>
      <c r="B39" s="148"/>
      <c r="C39" s="100">
        <v>13946</v>
      </c>
      <c r="D39" s="101">
        <v>27937</v>
      </c>
      <c r="E39" s="124">
        <v>22300</v>
      </c>
      <c r="F39" s="128">
        <v>11115</v>
      </c>
      <c r="G39" s="129">
        <v>1772</v>
      </c>
      <c r="H39" s="129">
        <v>9413</v>
      </c>
      <c r="I39" s="129">
        <v>0</v>
      </c>
      <c r="J39" s="125">
        <v>0</v>
      </c>
      <c r="K39" s="105">
        <v>147</v>
      </c>
      <c r="L39" s="106">
        <v>2875700</v>
      </c>
      <c r="M39" s="142">
        <v>41</v>
      </c>
      <c r="N39" s="102">
        <v>43</v>
      </c>
      <c r="O39" s="103">
        <f t="shared" si="0"/>
        <v>-2</v>
      </c>
      <c r="P39" s="136">
        <f t="shared" si="1"/>
        <v>-0.046511627906976744</v>
      </c>
      <c r="Q39" s="139">
        <f t="shared" si="2"/>
        <v>0.9534883720930233</v>
      </c>
      <c r="R39" s="154" t="s">
        <v>19</v>
      </c>
    </row>
    <row r="40" spans="1:18" ht="12.75">
      <c r="A40" s="109" t="s">
        <v>45</v>
      </c>
      <c r="B40" s="148"/>
      <c r="C40" s="100">
        <v>24926</v>
      </c>
      <c r="D40" s="101">
        <v>89459</v>
      </c>
      <c r="E40" s="124">
        <v>75701</v>
      </c>
      <c r="F40" s="128">
        <v>25070</v>
      </c>
      <c r="G40" s="129">
        <v>2030</v>
      </c>
      <c r="H40" s="129">
        <v>48551</v>
      </c>
      <c r="I40" s="129">
        <v>50</v>
      </c>
      <c r="J40" s="125">
        <v>0</v>
      </c>
      <c r="K40" s="105">
        <v>470</v>
      </c>
      <c r="L40" s="106">
        <v>9556120</v>
      </c>
      <c r="M40" s="142">
        <v>129</v>
      </c>
      <c r="N40" s="102">
        <v>126</v>
      </c>
      <c r="O40" s="103">
        <f t="shared" si="0"/>
        <v>3</v>
      </c>
      <c r="P40" s="136">
        <f t="shared" si="1"/>
        <v>0.023809523809523808</v>
      </c>
      <c r="Q40" s="140">
        <f t="shared" si="2"/>
        <v>1.0238095238095237</v>
      </c>
      <c r="R40" s="104" t="s">
        <v>45</v>
      </c>
    </row>
    <row r="41" spans="1:18" s="176" customFormat="1" ht="12.75">
      <c r="A41" s="160" t="s">
        <v>46</v>
      </c>
      <c r="B41" s="161"/>
      <c r="C41" s="162">
        <v>31857</v>
      </c>
      <c r="D41" s="163">
        <v>78903</v>
      </c>
      <c r="E41" s="164">
        <v>78903</v>
      </c>
      <c r="F41" s="185">
        <v>20068</v>
      </c>
      <c r="G41" s="162">
        <v>324</v>
      </c>
      <c r="H41" s="162">
        <v>58511</v>
      </c>
      <c r="I41" s="162">
        <v>0</v>
      </c>
      <c r="J41" s="167">
        <v>0</v>
      </c>
      <c r="K41" s="186">
        <v>557.25</v>
      </c>
      <c r="L41" s="187">
        <v>11536410</v>
      </c>
      <c r="M41" s="170">
        <v>153</v>
      </c>
      <c r="N41" s="171">
        <v>162</v>
      </c>
      <c r="O41" s="172">
        <f t="shared" si="0"/>
        <v>-9</v>
      </c>
      <c r="P41" s="173">
        <f t="shared" si="1"/>
        <v>-0.05555555555555555</v>
      </c>
      <c r="Q41" s="174">
        <f t="shared" si="2"/>
        <v>0.9444444444444444</v>
      </c>
      <c r="R41" s="175" t="s">
        <v>46</v>
      </c>
    </row>
    <row r="42" spans="1:18" s="176" customFormat="1" ht="12.75">
      <c r="A42" s="188" t="s">
        <v>61</v>
      </c>
      <c r="B42" s="189"/>
      <c r="C42" s="162">
        <v>6461</v>
      </c>
      <c r="D42" s="190">
        <v>9527</v>
      </c>
      <c r="E42" s="164">
        <v>9127</v>
      </c>
      <c r="F42" s="185">
        <v>400</v>
      </c>
      <c r="G42" s="162">
        <v>0</v>
      </c>
      <c r="H42" s="162">
        <v>9127</v>
      </c>
      <c r="I42" s="162">
        <v>0</v>
      </c>
      <c r="J42" s="167">
        <v>400</v>
      </c>
      <c r="K42" s="186">
        <v>88</v>
      </c>
      <c r="L42" s="187">
        <v>1005000</v>
      </c>
      <c r="M42" s="191">
        <v>18</v>
      </c>
      <c r="N42" s="192">
        <v>18</v>
      </c>
      <c r="O42" s="172">
        <f t="shared" si="0"/>
        <v>0</v>
      </c>
      <c r="P42" s="173">
        <f t="shared" si="1"/>
        <v>0</v>
      </c>
      <c r="Q42" s="174">
        <f t="shared" si="2"/>
        <v>1</v>
      </c>
      <c r="R42" s="193" t="s">
        <v>78</v>
      </c>
    </row>
    <row r="43" spans="1:18" ht="12.75">
      <c r="A43" s="109" t="s">
        <v>47</v>
      </c>
      <c r="B43" s="148"/>
      <c r="C43" s="100">
        <v>1393</v>
      </c>
      <c r="D43" s="101">
        <v>3440</v>
      </c>
      <c r="E43" s="124">
        <v>3440</v>
      </c>
      <c r="F43" s="128">
        <v>716</v>
      </c>
      <c r="G43" s="129">
        <v>0</v>
      </c>
      <c r="H43" s="129">
        <v>2724</v>
      </c>
      <c r="I43" s="129">
        <v>0</v>
      </c>
      <c r="J43" s="125">
        <v>0</v>
      </c>
      <c r="K43" s="105">
        <v>25</v>
      </c>
      <c r="L43" s="106">
        <v>452500</v>
      </c>
      <c r="M43" s="144">
        <v>9</v>
      </c>
      <c r="N43" s="111">
        <v>9</v>
      </c>
      <c r="O43" s="103">
        <f t="shared" si="0"/>
        <v>0</v>
      </c>
      <c r="P43" s="136">
        <f t="shared" si="1"/>
        <v>0</v>
      </c>
      <c r="Q43" s="139">
        <f t="shared" si="2"/>
        <v>1</v>
      </c>
      <c r="R43" s="104" t="s">
        <v>47</v>
      </c>
    </row>
    <row r="44" spans="1:18" ht="12.75">
      <c r="A44" s="109" t="s">
        <v>59</v>
      </c>
      <c r="B44" s="148"/>
      <c r="C44" s="100">
        <v>28450</v>
      </c>
      <c r="D44" s="101">
        <v>94727</v>
      </c>
      <c r="E44" s="124">
        <v>72812</v>
      </c>
      <c r="F44" s="128">
        <v>32708</v>
      </c>
      <c r="G44" s="129">
        <v>1469</v>
      </c>
      <c r="H44" s="129">
        <v>38569</v>
      </c>
      <c r="I44" s="129">
        <v>66</v>
      </c>
      <c r="J44" s="125">
        <v>0</v>
      </c>
      <c r="K44" s="105">
        <v>614</v>
      </c>
      <c r="L44" s="106">
        <v>10302200</v>
      </c>
      <c r="M44" s="144">
        <v>198</v>
      </c>
      <c r="N44" s="111">
        <v>193</v>
      </c>
      <c r="O44" s="103">
        <f t="shared" si="0"/>
        <v>5</v>
      </c>
      <c r="P44" s="136">
        <f t="shared" si="1"/>
        <v>0.025906735751295335</v>
      </c>
      <c r="Q44" s="139">
        <f t="shared" si="2"/>
        <v>1.0259067357512954</v>
      </c>
      <c r="R44" s="154" t="s">
        <v>105</v>
      </c>
    </row>
    <row r="45" spans="1:18" ht="12.75">
      <c r="A45" s="107" t="s">
        <v>48</v>
      </c>
      <c r="B45" s="149"/>
      <c r="C45" s="100">
        <v>6203</v>
      </c>
      <c r="D45" s="101">
        <v>11560</v>
      </c>
      <c r="E45" s="124">
        <v>9056</v>
      </c>
      <c r="F45" s="128">
        <v>4520</v>
      </c>
      <c r="G45" s="129">
        <v>296</v>
      </c>
      <c r="H45" s="129">
        <v>4240</v>
      </c>
      <c r="I45" s="129">
        <v>0</v>
      </c>
      <c r="J45" s="125">
        <v>0</v>
      </c>
      <c r="K45" s="105">
        <v>91</v>
      </c>
      <c r="L45" s="106">
        <v>1199090</v>
      </c>
      <c r="M45" s="144">
        <v>38</v>
      </c>
      <c r="N45" s="111">
        <v>47</v>
      </c>
      <c r="O45" s="103">
        <f t="shared" si="0"/>
        <v>-9</v>
      </c>
      <c r="P45" s="136">
        <f t="shared" si="1"/>
        <v>-0.19148936170212766</v>
      </c>
      <c r="Q45" s="140">
        <f t="shared" si="2"/>
        <v>0.8085106382978723</v>
      </c>
      <c r="R45" s="108" t="s">
        <v>48</v>
      </c>
    </row>
    <row r="46" spans="1:18" ht="12.75">
      <c r="A46" s="107" t="s">
        <v>49</v>
      </c>
      <c r="B46" s="149"/>
      <c r="C46" s="100">
        <v>9910</v>
      </c>
      <c r="D46" s="101">
        <v>24487</v>
      </c>
      <c r="E46" s="124">
        <v>20907</v>
      </c>
      <c r="F46" s="128">
        <v>9636</v>
      </c>
      <c r="G46" s="129">
        <v>0</v>
      </c>
      <c r="H46" s="129">
        <v>11271</v>
      </c>
      <c r="I46" s="129">
        <v>0</v>
      </c>
      <c r="J46" s="125">
        <v>0</v>
      </c>
      <c r="K46" s="105">
        <v>171</v>
      </c>
      <c r="L46" s="106">
        <v>3011328</v>
      </c>
      <c r="M46" s="144">
        <v>50</v>
      </c>
      <c r="N46" s="111">
        <v>51</v>
      </c>
      <c r="O46" s="103">
        <f t="shared" si="0"/>
        <v>-1</v>
      </c>
      <c r="P46" s="136">
        <f t="shared" si="1"/>
        <v>-0.0196078431372549</v>
      </c>
      <c r="Q46" s="141">
        <f t="shared" si="2"/>
        <v>0.9803921568627451</v>
      </c>
      <c r="R46" s="108" t="s">
        <v>49</v>
      </c>
    </row>
    <row r="47" spans="1:18" s="176" customFormat="1" ht="12.75">
      <c r="A47" s="194" t="s">
        <v>50</v>
      </c>
      <c r="B47" s="195"/>
      <c r="C47" s="162">
        <v>4100</v>
      </c>
      <c r="D47" s="163">
        <v>5040</v>
      </c>
      <c r="E47" s="164">
        <v>5040</v>
      </c>
      <c r="F47" s="185">
        <v>2980</v>
      </c>
      <c r="G47" s="162">
        <v>0</v>
      </c>
      <c r="H47" s="162">
        <v>2060</v>
      </c>
      <c r="I47" s="196">
        <v>0</v>
      </c>
      <c r="J47" s="167">
        <v>0</v>
      </c>
      <c r="K47" s="186">
        <v>24</v>
      </c>
      <c r="L47" s="187">
        <v>251000</v>
      </c>
      <c r="M47" s="197">
        <v>7</v>
      </c>
      <c r="N47" s="198">
        <v>8</v>
      </c>
      <c r="O47" s="172">
        <f t="shared" si="0"/>
        <v>-1</v>
      </c>
      <c r="P47" s="173">
        <f t="shared" si="1"/>
        <v>-0.125</v>
      </c>
      <c r="Q47" s="174">
        <f t="shared" si="2"/>
        <v>0.875</v>
      </c>
      <c r="R47" s="199" t="s">
        <v>50</v>
      </c>
    </row>
    <row r="48" spans="1:18" ht="12.75">
      <c r="A48" s="107" t="s">
        <v>51</v>
      </c>
      <c r="B48" s="149"/>
      <c r="C48" s="100">
        <v>1115</v>
      </c>
      <c r="D48" s="101">
        <v>12325</v>
      </c>
      <c r="E48" s="124">
        <v>1820</v>
      </c>
      <c r="F48" s="128">
        <v>0</v>
      </c>
      <c r="G48" s="129">
        <v>0</v>
      </c>
      <c r="H48" s="129">
        <v>0</v>
      </c>
      <c r="I48" s="130">
        <v>0</v>
      </c>
      <c r="J48" s="125">
        <v>1820</v>
      </c>
      <c r="K48" s="105">
        <v>18</v>
      </c>
      <c r="L48" s="106">
        <v>137200</v>
      </c>
      <c r="M48" s="144">
        <v>4</v>
      </c>
      <c r="N48" s="111">
        <v>5</v>
      </c>
      <c r="O48" s="103">
        <f t="shared" si="0"/>
        <v>-1</v>
      </c>
      <c r="P48" s="136">
        <f t="shared" si="1"/>
        <v>-0.2</v>
      </c>
      <c r="Q48" s="140">
        <f t="shared" si="2"/>
        <v>0.8</v>
      </c>
      <c r="R48" s="108" t="s">
        <v>51</v>
      </c>
    </row>
    <row r="49" spans="1:18" ht="12.75">
      <c r="A49" s="107" t="s">
        <v>52</v>
      </c>
      <c r="B49" s="149"/>
      <c r="C49" s="100">
        <v>2934</v>
      </c>
      <c r="D49" s="101">
        <v>7235</v>
      </c>
      <c r="E49" s="124">
        <v>7235</v>
      </c>
      <c r="F49" s="128">
        <v>1487</v>
      </c>
      <c r="G49" s="129">
        <v>1092</v>
      </c>
      <c r="H49" s="129">
        <v>4656</v>
      </c>
      <c r="I49" s="130">
        <v>0</v>
      </c>
      <c r="J49" s="125">
        <v>0</v>
      </c>
      <c r="K49" s="105">
        <v>44</v>
      </c>
      <c r="L49" s="106">
        <v>657440</v>
      </c>
      <c r="M49" s="144">
        <v>13</v>
      </c>
      <c r="N49" s="111">
        <v>27</v>
      </c>
      <c r="O49" s="103">
        <f t="shared" si="0"/>
        <v>-14</v>
      </c>
      <c r="P49" s="136">
        <f t="shared" si="1"/>
        <v>-0.5185185185185185</v>
      </c>
      <c r="Q49" s="139">
        <f t="shared" si="2"/>
        <v>0.48148148148148145</v>
      </c>
      <c r="R49" s="155" t="s">
        <v>52</v>
      </c>
    </row>
    <row r="50" spans="1:18" ht="12.75">
      <c r="A50" s="107" t="s">
        <v>53</v>
      </c>
      <c r="B50" s="149"/>
      <c r="C50" s="100">
        <v>13109</v>
      </c>
      <c r="D50" s="101">
        <v>37139</v>
      </c>
      <c r="E50" s="124">
        <v>34354</v>
      </c>
      <c r="F50" s="128">
        <v>14424</v>
      </c>
      <c r="G50" s="129">
        <v>1640</v>
      </c>
      <c r="H50" s="129">
        <v>18326</v>
      </c>
      <c r="I50" s="130">
        <v>2097</v>
      </c>
      <c r="J50" s="125">
        <v>2133</v>
      </c>
      <c r="K50" s="105">
        <v>246.5</v>
      </c>
      <c r="L50" s="106">
        <v>3801010</v>
      </c>
      <c r="M50" s="142">
        <v>88</v>
      </c>
      <c r="N50" s="102">
        <v>82</v>
      </c>
      <c r="O50" s="103">
        <f t="shared" si="0"/>
        <v>6</v>
      </c>
      <c r="P50" s="136">
        <f t="shared" si="1"/>
        <v>0.07317073170731707</v>
      </c>
      <c r="Q50" s="140">
        <f t="shared" si="2"/>
        <v>1.0731707317073171</v>
      </c>
      <c r="R50" s="108" t="s">
        <v>53</v>
      </c>
    </row>
    <row r="51" spans="1:18" s="176" customFormat="1" ht="12.75">
      <c r="A51" s="194" t="s">
        <v>62</v>
      </c>
      <c r="B51" s="195"/>
      <c r="C51" s="162">
        <v>20156</v>
      </c>
      <c r="D51" s="163">
        <v>65888</v>
      </c>
      <c r="E51" s="164">
        <v>65888</v>
      </c>
      <c r="F51" s="185">
        <v>22619</v>
      </c>
      <c r="G51" s="162">
        <v>1654</v>
      </c>
      <c r="H51" s="162">
        <v>40390</v>
      </c>
      <c r="I51" s="196">
        <v>1225</v>
      </c>
      <c r="J51" s="167">
        <v>0</v>
      </c>
      <c r="K51" s="179">
        <v>353</v>
      </c>
      <c r="L51" s="180">
        <v>8323600</v>
      </c>
      <c r="M51" s="170">
        <v>106</v>
      </c>
      <c r="N51" s="171">
        <v>105</v>
      </c>
      <c r="O51" s="172">
        <f t="shared" si="0"/>
        <v>1</v>
      </c>
      <c r="P51" s="173">
        <f t="shared" si="1"/>
        <v>0.009523809523809525</v>
      </c>
      <c r="Q51" s="183">
        <f t="shared" si="2"/>
        <v>1.0095238095238095</v>
      </c>
      <c r="R51" s="199" t="s">
        <v>79</v>
      </c>
    </row>
    <row r="52" spans="1:18" ht="12.75">
      <c r="A52" s="109" t="s">
        <v>24</v>
      </c>
      <c r="B52" s="148"/>
      <c r="C52" s="100">
        <v>12728</v>
      </c>
      <c r="D52" s="101">
        <v>43493</v>
      </c>
      <c r="E52" s="124">
        <v>38103</v>
      </c>
      <c r="F52" s="128">
        <v>12115</v>
      </c>
      <c r="G52" s="129">
        <v>181</v>
      </c>
      <c r="H52" s="129">
        <v>25807</v>
      </c>
      <c r="I52" s="130">
        <v>0</v>
      </c>
      <c r="J52" s="125">
        <v>0</v>
      </c>
      <c r="K52" s="112">
        <v>271</v>
      </c>
      <c r="L52" s="113">
        <v>6015633</v>
      </c>
      <c r="M52" s="142">
        <v>70</v>
      </c>
      <c r="N52" s="102">
        <v>77</v>
      </c>
      <c r="O52" s="103">
        <f t="shared" si="0"/>
        <v>-7</v>
      </c>
      <c r="P52" s="136">
        <f t="shared" si="1"/>
        <v>-0.09090909090909091</v>
      </c>
      <c r="Q52" s="139">
        <f t="shared" si="2"/>
        <v>0.9090909090909091</v>
      </c>
      <c r="R52" s="154" t="s">
        <v>24</v>
      </c>
    </row>
    <row r="53" spans="1:18" s="176" customFormat="1" ht="12.75">
      <c r="A53" s="160" t="s">
        <v>63</v>
      </c>
      <c r="B53" s="161"/>
      <c r="C53" s="162">
        <v>11157</v>
      </c>
      <c r="D53" s="163">
        <v>59181</v>
      </c>
      <c r="E53" s="164">
        <v>34754</v>
      </c>
      <c r="F53" s="185">
        <v>5821</v>
      </c>
      <c r="G53" s="162">
        <v>2146</v>
      </c>
      <c r="H53" s="162">
        <v>26787</v>
      </c>
      <c r="I53" s="196">
        <v>0</v>
      </c>
      <c r="J53" s="167">
        <v>0</v>
      </c>
      <c r="K53" s="200">
        <v>351</v>
      </c>
      <c r="L53" s="201">
        <v>11442167</v>
      </c>
      <c r="M53" s="197">
        <v>98</v>
      </c>
      <c r="N53" s="198">
        <v>103</v>
      </c>
      <c r="O53" s="172">
        <f t="shared" si="0"/>
        <v>-5</v>
      </c>
      <c r="P53" s="173">
        <f t="shared" si="1"/>
        <v>-0.04854368932038835</v>
      </c>
      <c r="Q53" s="202">
        <f t="shared" si="2"/>
        <v>0.9514563106796117</v>
      </c>
      <c r="R53" s="175" t="s">
        <v>80</v>
      </c>
    </row>
    <row r="54" spans="1:18" ht="12.75">
      <c r="A54" s="109" t="s">
        <v>15</v>
      </c>
      <c r="B54" s="148"/>
      <c r="C54" s="100">
        <v>865</v>
      </c>
      <c r="D54" s="101">
        <v>3135</v>
      </c>
      <c r="E54" s="124">
        <v>3135</v>
      </c>
      <c r="F54" s="128">
        <v>400</v>
      </c>
      <c r="G54" s="129">
        <v>15</v>
      </c>
      <c r="H54" s="129">
        <v>2720</v>
      </c>
      <c r="I54" s="130">
        <v>0</v>
      </c>
      <c r="J54" s="125">
        <v>0</v>
      </c>
      <c r="K54" s="112">
        <v>20</v>
      </c>
      <c r="L54" s="113">
        <v>425480</v>
      </c>
      <c r="M54" s="142">
        <v>3</v>
      </c>
      <c r="N54" s="102">
        <v>3</v>
      </c>
      <c r="O54" s="103">
        <f t="shared" si="0"/>
        <v>0</v>
      </c>
      <c r="P54" s="136">
        <f t="shared" si="1"/>
        <v>0</v>
      </c>
      <c r="Q54" s="141">
        <f t="shared" si="2"/>
        <v>1</v>
      </c>
      <c r="R54" s="104" t="s">
        <v>15</v>
      </c>
    </row>
    <row r="55" spans="1:18" ht="12.75">
      <c r="A55" s="109" t="s">
        <v>16</v>
      </c>
      <c r="B55" s="148"/>
      <c r="C55" s="100">
        <v>12919</v>
      </c>
      <c r="D55" s="101">
        <v>30331</v>
      </c>
      <c r="E55" s="124">
        <v>30331</v>
      </c>
      <c r="F55" s="128">
        <v>5747</v>
      </c>
      <c r="G55" s="129">
        <v>1492</v>
      </c>
      <c r="H55" s="129">
        <v>23375</v>
      </c>
      <c r="I55" s="130">
        <v>0</v>
      </c>
      <c r="J55" s="125">
        <v>283</v>
      </c>
      <c r="K55" s="112">
        <v>253</v>
      </c>
      <c r="L55" s="113">
        <v>6428400</v>
      </c>
      <c r="M55" s="144">
        <v>57</v>
      </c>
      <c r="N55" s="111">
        <v>34</v>
      </c>
      <c r="O55" s="103">
        <f t="shared" si="0"/>
        <v>23</v>
      </c>
      <c r="P55" s="136">
        <f t="shared" si="1"/>
        <v>0.6764705882352942</v>
      </c>
      <c r="Q55" s="139">
        <f t="shared" si="2"/>
        <v>1.6764705882352942</v>
      </c>
      <c r="R55" s="104" t="s">
        <v>16</v>
      </c>
    </row>
    <row r="56" spans="1:18" s="176" customFormat="1" ht="12.75">
      <c r="A56" s="160" t="s">
        <v>23</v>
      </c>
      <c r="B56" s="161"/>
      <c r="C56" s="162">
        <v>7356</v>
      </c>
      <c r="D56" s="163">
        <v>37024</v>
      </c>
      <c r="E56" s="164">
        <v>32777</v>
      </c>
      <c r="F56" s="185">
        <v>4596</v>
      </c>
      <c r="G56" s="162">
        <v>1919</v>
      </c>
      <c r="H56" s="162">
        <v>26262</v>
      </c>
      <c r="I56" s="196">
        <v>0</v>
      </c>
      <c r="J56" s="167">
        <v>0</v>
      </c>
      <c r="K56" s="200">
        <v>237</v>
      </c>
      <c r="L56" s="201">
        <v>5732700</v>
      </c>
      <c r="M56" s="197">
        <v>61</v>
      </c>
      <c r="N56" s="198">
        <v>58</v>
      </c>
      <c r="O56" s="172">
        <f t="shared" si="0"/>
        <v>3</v>
      </c>
      <c r="P56" s="173">
        <f t="shared" si="1"/>
        <v>0.05172413793103448</v>
      </c>
      <c r="Q56" s="202">
        <f t="shared" si="2"/>
        <v>1.0517241379310345</v>
      </c>
      <c r="R56" s="175" t="s">
        <v>23</v>
      </c>
    </row>
    <row r="57" spans="1:18" ht="12.75">
      <c r="A57" s="107" t="s">
        <v>54</v>
      </c>
      <c r="B57" s="149"/>
      <c r="C57" s="100">
        <v>18391</v>
      </c>
      <c r="D57" s="101">
        <v>43517</v>
      </c>
      <c r="E57" s="124">
        <v>43517</v>
      </c>
      <c r="F57" s="128">
        <v>12192</v>
      </c>
      <c r="G57" s="129">
        <v>2693</v>
      </c>
      <c r="H57" s="129">
        <v>28632</v>
      </c>
      <c r="I57" s="129">
        <v>0</v>
      </c>
      <c r="J57" s="125">
        <v>0</v>
      </c>
      <c r="K57" s="112">
        <v>307</v>
      </c>
      <c r="L57" s="113">
        <v>6867550</v>
      </c>
      <c r="M57" s="144">
        <v>77</v>
      </c>
      <c r="N57" s="111">
        <v>62</v>
      </c>
      <c r="O57" s="103">
        <f t="shared" si="0"/>
        <v>15</v>
      </c>
      <c r="P57" s="136">
        <f t="shared" si="1"/>
        <v>0.24193548387096775</v>
      </c>
      <c r="Q57" s="139">
        <f t="shared" si="2"/>
        <v>1.2419354838709677</v>
      </c>
      <c r="R57" s="108" t="s">
        <v>54</v>
      </c>
    </row>
    <row r="58" spans="1:18" ht="12.75">
      <c r="A58" s="107" t="s">
        <v>55</v>
      </c>
      <c r="B58" s="149"/>
      <c r="C58" s="100">
        <v>21034</v>
      </c>
      <c r="D58" s="101">
        <v>26356</v>
      </c>
      <c r="E58" s="124">
        <v>25936</v>
      </c>
      <c r="F58" s="128">
        <v>12945</v>
      </c>
      <c r="G58" s="129">
        <v>3760</v>
      </c>
      <c r="H58" s="129">
        <v>9231</v>
      </c>
      <c r="I58" s="129">
        <v>0</v>
      </c>
      <c r="J58" s="125">
        <v>0</v>
      </c>
      <c r="K58" s="112">
        <v>146</v>
      </c>
      <c r="L58" s="113">
        <v>2987900</v>
      </c>
      <c r="M58" s="144">
        <v>42</v>
      </c>
      <c r="N58" s="111">
        <v>35</v>
      </c>
      <c r="O58" s="103">
        <f t="shared" si="0"/>
        <v>7</v>
      </c>
      <c r="P58" s="136">
        <f t="shared" si="1"/>
        <v>0.2</v>
      </c>
      <c r="Q58" s="139">
        <f t="shared" si="2"/>
        <v>1.2</v>
      </c>
      <c r="R58" s="108" t="s">
        <v>55</v>
      </c>
    </row>
    <row r="59" spans="1:18" ht="12.75">
      <c r="A59" s="107" t="s">
        <v>56</v>
      </c>
      <c r="B59" s="149"/>
      <c r="C59" s="100">
        <v>1375</v>
      </c>
      <c r="D59" s="101">
        <v>2136</v>
      </c>
      <c r="E59" s="124">
        <v>1566</v>
      </c>
      <c r="F59" s="128">
        <v>0</v>
      </c>
      <c r="G59" s="129">
        <v>0</v>
      </c>
      <c r="H59" s="129">
        <v>0</v>
      </c>
      <c r="I59" s="129">
        <v>0</v>
      </c>
      <c r="J59" s="125">
        <v>-1566</v>
      </c>
      <c r="K59" s="112">
        <v>33</v>
      </c>
      <c r="L59" s="113">
        <v>250646</v>
      </c>
      <c r="M59" s="144">
        <v>6</v>
      </c>
      <c r="N59" s="111">
        <v>6</v>
      </c>
      <c r="O59" s="103">
        <f t="shared" si="0"/>
        <v>0</v>
      </c>
      <c r="P59" s="136">
        <f t="shared" si="1"/>
        <v>0</v>
      </c>
      <c r="Q59" s="141">
        <f t="shared" si="2"/>
        <v>1</v>
      </c>
      <c r="R59" s="108" t="s">
        <v>56</v>
      </c>
    </row>
    <row r="60" spans="1:18" ht="12.75">
      <c r="A60" s="107" t="s">
        <v>57</v>
      </c>
      <c r="B60" s="149"/>
      <c r="C60" s="100">
        <v>305</v>
      </c>
      <c r="D60" s="101">
        <v>945</v>
      </c>
      <c r="E60" s="124">
        <v>945</v>
      </c>
      <c r="F60" s="128">
        <v>215</v>
      </c>
      <c r="G60" s="129">
        <v>0</v>
      </c>
      <c r="H60" s="129">
        <v>730</v>
      </c>
      <c r="I60" s="129">
        <v>0</v>
      </c>
      <c r="J60" s="125">
        <v>0</v>
      </c>
      <c r="K60" s="112">
        <v>10</v>
      </c>
      <c r="L60" s="113">
        <v>228000</v>
      </c>
      <c r="M60" s="144">
        <v>2</v>
      </c>
      <c r="N60" s="111">
        <v>3</v>
      </c>
      <c r="O60" s="103">
        <f t="shared" si="0"/>
        <v>-1</v>
      </c>
      <c r="P60" s="136">
        <f t="shared" si="1"/>
        <v>-0.3333333333333333</v>
      </c>
      <c r="Q60" s="141">
        <f t="shared" si="2"/>
        <v>0.6666666666666666</v>
      </c>
      <c r="R60" s="108" t="s">
        <v>57</v>
      </c>
    </row>
    <row r="61" spans="1:18" s="176" customFormat="1" ht="12.75">
      <c r="A61" s="203" t="s">
        <v>20</v>
      </c>
      <c r="B61" s="204"/>
      <c r="C61" s="162">
        <v>22389</v>
      </c>
      <c r="D61" s="205">
        <v>121979</v>
      </c>
      <c r="E61" s="164">
        <v>113157</v>
      </c>
      <c r="F61" s="185">
        <v>13236</v>
      </c>
      <c r="G61" s="162">
        <v>6559</v>
      </c>
      <c r="H61" s="162">
        <v>91711</v>
      </c>
      <c r="I61" s="162">
        <v>1715</v>
      </c>
      <c r="J61" s="167">
        <v>64</v>
      </c>
      <c r="K61" s="200">
        <v>903</v>
      </c>
      <c r="L61" s="201">
        <v>17329002</v>
      </c>
      <c r="M61" s="170">
        <v>184</v>
      </c>
      <c r="N61" s="171">
        <v>190</v>
      </c>
      <c r="O61" s="172">
        <f t="shared" si="0"/>
        <v>-6</v>
      </c>
      <c r="P61" s="173">
        <f t="shared" si="1"/>
        <v>-0.031578947368421054</v>
      </c>
      <c r="Q61" s="183">
        <f t="shared" si="2"/>
        <v>0.968421052631579</v>
      </c>
      <c r="R61" s="184" t="s">
        <v>20</v>
      </c>
    </row>
    <row r="62" spans="1:18" ht="12.75">
      <c r="A62" s="107" t="s">
        <v>58</v>
      </c>
      <c r="B62" s="149"/>
      <c r="C62" s="100">
        <v>5345</v>
      </c>
      <c r="D62" s="101">
        <v>43225</v>
      </c>
      <c r="E62" s="124">
        <v>32944</v>
      </c>
      <c r="F62" s="128">
        <v>4763</v>
      </c>
      <c r="G62" s="129">
        <v>2434</v>
      </c>
      <c r="H62" s="129">
        <v>25747</v>
      </c>
      <c r="I62" s="129">
        <v>0</v>
      </c>
      <c r="J62" s="125">
        <v>0</v>
      </c>
      <c r="K62" s="112">
        <v>173</v>
      </c>
      <c r="L62" s="113">
        <v>5641400</v>
      </c>
      <c r="M62" s="144">
        <v>25</v>
      </c>
      <c r="N62" s="111">
        <v>21</v>
      </c>
      <c r="O62" s="103">
        <f t="shared" si="0"/>
        <v>4</v>
      </c>
      <c r="P62" s="136">
        <f t="shared" si="1"/>
        <v>0.19047619047619047</v>
      </c>
      <c r="Q62" s="139">
        <f t="shared" si="2"/>
        <v>1.1904761904761905</v>
      </c>
      <c r="R62" s="108" t="s">
        <v>58</v>
      </c>
    </row>
    <row r="63" spans="1:18" ht="13.5" thickBot="1">
      <c r="A63" s="109" t="s">
        <v>17</v>
      </c>
      <c r="B63" s="148"/>
      <c r="C63" s="100">
        <v>29908</v>
      </c>
      <c r="D63" s="101">
        <v>100979</v>
      </c>
      <c r="E63" s="124">
        <v>94347</v>
      </c>
      <c r="F63" s="131">
        <v>29412</v>
      </c>
      <c r="G63" s="132">
        <v>3069</v>
      </c>
      <c r="H63" s="132">
        <v>40472</v>
      </c>
      <c r="I63" s="132">
        <v>28276</v>
      </c>
      <c r="J63" s="125">
        <v>6881</v>
      </c>
      <c r="K63" s="114">
        <v>563</v>
      </c>
      <c r="L63" s="115">
        <v>11884312</v>
      </c>
      <c r="M63" s="143">
        <v>145</v>
      </c>
      <c r="N63" s="110">
        <v>143</v>
      </c>
      <c r="O63" s="103">
        <f t="shared" si="0"/>
        <v>2</v>
      </c>
      <c r="P63" s="136">
        <f t="shared" si="1"/>
        <v>0.013986013986013986</v>
      </c>
      <c r="Q63" s="139">
        <f t="shared" si="2"/>
        <v>1.013986013986014</v>
      </c>
      <c r="R63" s="154" t="s">
        <v>17</v>
      </c>
    </row>
    <row r="64" spans="1:17" ht="12.75" customHeight="1" thickTop="1">
      <c r="A64" s="211">
        <f>COUNT(C9:C63)</f>
        <v>55</v>
      </c>
      <c r="B64" s="151"/>
      <c r="C64" s="65" t="s">
        <v>7</v>
      </c>
      <c r="D64" s="66" t="s">
        <v>7</v>
      </c>
      <c r="E64" s="123" t="s">
        <v>7</v>
      </c>
      <c r="F64" s="67" t="s">
        <v>7</v>
      </c>
      <c r="G64" s="68" t="s">
        <v>7</v>
      </c>
      <c r="H64" s="68" t="s">
        <v>7</v>
      </c>
      <c r="I64" s="69" t="s">
        <v>7</v>
      </c>
      <c r="J64" s="69" t="s">
        <v>7</v>
      </c>
      <c r="K64" s="71" t="s">
        <v>7</v>
      </c>
      <c r="L64" s="70" t="s">
        <v>7</v>
      </c>
      <c r="M64" s="71" t="s">
        <v>7</v>
      </c>
      <c r="N64" s="89" t="s">
        <v>7</v>
      </c>
      <c r="O64" s="97">
        <f>SUM(O9:O63)</f>
        <v>28</v>
      </c>
      <c r="P64" s="97"/>
      <c r="Q64" s="97"/>
    </row>
    <row r="65" spans="1:17" s="73" customFormat="1" ht="12.75" customHeight="1">
      <c r="A65" s="212"/>
      <c r="B65" s="151"/>
      <c r="C65" s="221">
        <f aca="true" t="shared" si="3" ref="C65:N65">SUM(C8:C63)</f>
        <v>610860</v>
      </c>
      <c r="D65" s="213">
        <f t="shared" si="3"/>
        <v>2010473</v>
      </c>
      <c r="E65" s="213">
        <f t="shared" si="3"/>
        <v>1820212</v>
      </c>
      <c r="F65" s="207">
        <f t="shared" si="3"/>
        <v>480079</v>
      </c>
      <c r="G65" s="207">
        <f t="shared" si="3"/>
        <v>65284</v>
      </c>
      <c r="H65" s="207">
        <f t="shared" si="3"/>
        <v>1240488</v>
      </c>
      <c r="I65" s="207">
        <f t="shared" si="3"/>
        <v>56106</v>
      </c>
      <c r="J65" s="207">
        <f t="shared" si="3"/>
        <v>26081</v>
      </c>
      <c r="K65" s="231">
        <f t="shared" si="3"/>
        <v>11869.75</v>
      </c>
      <c r="L65" s="231">
        <f t="shared" si="3"/>
        <v>244564051</v>
      </c>
      <c r="M65" s="209">
        <f t="shared" si="3"/>
        <v>3062</v>
      </c>
      <c r="N65" s="229">
        <f t="shared" si="3"/>
        <v>3031</v>
      </c>
      <c r="O65" s="98"/>
      <c r="P65" s="98"/>
      <c r="Q65" s="98"/>
    </row>
    <row r="66" spans="1:17" ht="13.5" customHeight="1" thickBot="1">
      <c r="A66" s="74"/>
      <c r="B66" s="152"/>
      <c r="C66" s="222"/>
      <c r="D66" s="214"/>
      <c r="E66" s="214"/>
      <c r="F66" s="208"/>
      <c r="G66" s="208"/>
      <c r="H66" s="208"/>
      <c r="I66" s="208"/>
      <c r="J66" s="208"/>
      <c r="K66" s="232"/>
      <c r="L66" s="232"/>
      <c r="M66" s="210"/>
      <c r="N66" s="230"/>
      <c r="O66" s="98"/>
      <c r="P66" s="98"/>
      <c r="Q66" s="98"/>
    </row>
    <row r="67" spans="1:17" ht="12.75" customHeight="1">
      <c r="A67" s="74"/>
      <c r="B67" s="152"/>
      <c r="C67" s="31"/>
      <c r="D67" s="32"/>
      <c r="E67" s="32"/>
      <c r="F67" s="82"/>
      <c r="G67" s="82"/>
      <c r="H67" s="82"/>
      <c r="I67" s="31"/>
      <c r="J67" s="31"/>
      <c r="K67" s="83"/>
      <c r="L67" s="83"/>
      <c r="M67" s="84"/>
      <c r="N67" s="84"/>
      <c r="O67" s="84"/>
      <c r="P67" s="84"/>
      <c r="Q67" s="84"/>
    </row>
    <row r="68" spans="1:17" ht="12.75" customHeight="1">
      <c r="A68" s="74"/>
      <c r="B68" s="152"/>
      <c r="C68" s="85" t="s">
        <v>21</v>
      </c>
      <c r="D68" s="86">
        <f>(F65/C65)</f>
        <v>0.7859067544118129</v>
      </c>
      <c r="E68" s="86"/>
      <c r="F68" s="206"/>
      <c r="G68" s="206"/>
      <c r="H68" s="206"/>
      <c r="I68" s="137"/>
      <c r="J68" s="137"/>
      <c r="K68" s="83"/>
      <c r="L68" s="90"/>
      <c r="M68" s="84"/>
      <c r="N68" s="84"/>
      <c r="O68" s="84"/>
      <c r="P68" s="84"/>
      <c r="Q68" s="84"/>
    </row>
    <row r="69" spans="3:17" ht="12.75">
      <c r="C69" s="82"/>
      <c r="D69" s="82"/>
      <c r="E69" s="82"/>
      <c r="F69" s="82"/>
      <c r="G69" s="82"/>
      <c r="H69" s="82"/>
      <c r="I69" s="138"/>
      <c r="J69" s="138"/>
      <c r="K69" s="83"/>
      <c r="L69" s="83"/>
      <c r="M69" s="84"/>
      <c r="N69" s="84"/>
      <c r="O69" s="84"/>
      <c r="P69" s="84"/>
      <c r="Q69" s="84"/>
    </row>
    <row r="70" spans="1:16" ht="12.75">
      <c r="A70" s="76"/>
      <c r="B70" s="153"/>
      <c r="C70" s="76"/>
      <c r="D70" s="75"/>
      <c r="E70" s="75"/>
      <c r="F70" s="75"/>
      <c r="G70" s="75"/>
      <c r="K70" s="116"/>
      <c r="L70" s="117"/>
      <c r="M70" s="117"/>
      <c r="N70" s="117"/>
      <c r="O70" s="117"/>
      <c r="P70" s="117"/>
    </row>
    <row r="71" spans="1:17" ht="12.75">
      <c r="A71" s="76"/>
      <c r="B71" s="153"/>
      <c r="C71" s="77"/>
      <c r="D71" s="77"/>
      <c r="E71" s="77"/>
      <c r="F71" s="77"/>
      <c r="G71" s="76"/>
      <c r="I71" s="78"/>
      <c r="J71" s="78"/>
      <c r="K71" s="92"/>
      <c r="L71" s="93"/>
      <c r="M71" s="94"/>
      <c r="N71" s="94"/>
      <c r="O71" s="94"/>
      <c r="P71" s="94"/>
      <c r="Q71" s="94"/>
    </row>
    <row r="72" spans="1:17" ht="12.75">
      <c r="A72" s="76"/>
      <c r="B72" s="153"/>
      <c r="C72" s="79"/>
      <c r="D72" s="79"/>
      <c r="E72" s="79"/>
      <c r="F72" s="79"/>
      <c r="G72" s="72"/>
      <c r="H72" s="80"/>
      <c r="I72" s="81"/>
      <c r="J72" s="81"/>
      <c r="K72" s="92"/>
      <c r="L72" s="93"/>
      <c r="M72" s="94"/>
      <c r="N72" s="94"/>
      <c r="O72" s="94"/>
      <c r="P72" s="94"/>
      <c r="Q72" s="94"/>
    </row>
    <row r="73" spans="1:17" ht="12.75">
      <c r="A73" s="76"/>
      <c r="B73" s="153"/>
      <c r="C73" s="81"/>
      <c r="D73" s="81"/>
      <c r="E73" s="81"/>
      <c r="F73" s="81"/>
      <c r="G73" s="81"/>
      <c r="K73" s="92"/>
      <c r="L73" s="92"/>
      <c r="M73" s="92"/>
      <c r="N73" s="92"/>
      <c r="O73" s="94"/>
      <c r="P73" s="94"/>
      <c r="Q73" s="92"/>
    </row>
    <row r="74" spans="15:17" ht="12.75">
      <c r="O74" s="93"/>
      <c r="P74" s="93"/>
      <c r="Q74" s="93"/>
    </row>
  </sheetData>
  <sheetProtection formatCells="0" formatColumns="0" formatRows="0" insertColumns="0" insertRows="0" insertHyperlinks="0" deleteColumns="0" deleteRows="0" sort="0" autoFilter="0" pivotTables="0"/>
  <mergeCells count="27">
    <mergeCell ref="N65:N66"/>
    <mergeCell ref="K65:K66"/>
    <mergeCell ref="L65:L66"/>
    <mergeCell ref="I65:I66"/>
    <mergeCell ref="K6:K7"/>
    <mergeCell ref="R6:R7"/>
    <mergeCell ref="H4:L4"/>
    <mergeCell ref="F6:F7"/>
    <mergeCell ref="G6:G7"/>
    <mergeCell ref="H6:H7"/>
    <mergeCell ref="L6:L7"/>
    <mergeCell ref="I6:I7"/>
    <mergeCell ref="C6:C7"/>
    <mergeCell ref="A6:A7"/>
    <mergeCell ref="D6:D7"/>
    <mergeCell ref="C65:C66"/>
    <mergeCell ref="D65:D66"/>
    <mergeCell ref="D2:D4"/>
    <mergeCell ref="B6:B7"/>
    <mergeCell ref="F68:H68"/>
    <mergeCell ref="F65:F66"/>
    <mergeCell ref="G65:G66"/>
    <mergeCell ref="H65:H66"/>
    <mergeCell ref="M65:M66"/>
    <mergeCell ref="A64:A65"/>
    <mergeCell ref="E65:E66"/>
    <mergeCell ref="J65:J66"/>
  </mergeCells>
  <conditionalFormatting sqref="O8:O63">
    <cfRule type="cellIs" priority="11" dxfId="8" operator="equal" stopIfTrue="1">
      <formula>0</formula>
    </cfRule>
    <cfRule type="cellIs" priority="12" dxfId="7" operator="greaterThan" stopIfTrue="1">
      <formula>0</formula>
    </cfRule>
    <cfRule type="cellIs" priority="13" dxfId="1" operator="lessThan" stopIfTrue="1">
      <formula>0</formula>
    </cfRule>
  </conditionalFormatting>
  <printOptions/>
  <pageMargins left="0.17" right="0.23" top="0.36" bottom="0.48" header="0.46" footer="0.17"/>
  <pageSetup horizontalDpi="600" verticalDpi="600" orientation="landscape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L2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8" sqref="B8:B20"/>
    </sheetView>
  </sheetViews>
  <sheetFormatPr defaultColWidth="9.140625" defaultRowHeight="12.75"/>
  <cols>
    <col min="1" max="1" width="23.7109375" style="0" bestFit="1" customWidth="1"/>
    <col min="2" max="2" width="11.7109375" style="0" bestFit="1" customWidth="1"/>
    <col min="3" max="3" width="16.57421875" style="0" bestFit="1" customWidth="1"/>
    <col min="5" max="5" width="8.00390625" style="0" bestFit="1" customWidth="1"/>
    <col min="6" max="6" width="13.7109375" style="0" bestFit="1" customWidth="1"/>
    <col min="8" max="8" width="13.7109375" style="0" bestFit="1" customWidth="1"/>
    <col min="9" max="9" width="11.28125" style="0" bestFit="1" customWidth="1"/>
    <col min="10" max="10" width="17.421875" style="0" bestFit="1" customWidth="1"/>
    <col min="11" max="11" width="23.28125" style="0" bestFit="1" customWidth="1"/>
  </cols>
  <sheetData>
    <row r="1" spans="4:10" ht="12.75">
      <c r="D1" s="7"/>
      <c r="E1" s="3"/>
      <c r="F1" s="3"/>
      <c r="G1" s="3"/>
      <c r="H1" s="3"/>
      <c r="I1" s="3"/>
      <c r="J1" s="3"/>
    </row>
    <row r="2" spans="4:10" ht="15">
      <c r="D2" s="7"/>
      <c r="E2" s="13"/>
      <c r="F2" s="4"/>
      <c r="G2" s="4"/>
      <c r="H2" s="5"/>
      <c r="I2" s="5"/>
      <c r="J2" s="4"/>
    </row>
    <row r="3" spans="4:10" ht="12.75">
      <c r="D3" s="7"/>
      <c r="E3" s="3"/>
      <c r="F3" s="3"/>
      <c r="G3" s="3"/>
      <c r="H3" s="3"/>
      <c r="I3" s="3"/>
      <c r="J3" s="3"/>
    </row>
    <row r="4" spans="4:10" ht="12.75">
      <c r="D4" s="7"/>
      <c r="E4" s="4"/>
      <c r="F4" s="17"/>
      <c r="G4" s="17"/>
      <c r="H4" s="17"/>
      <c r="I4" s="17"/>
      <c r="J4" s="17"/>
    </row>
    <row r="5" spans="4:12" ht="13.5" thickBot="1">
      <c r="D5" s="7"/>
      <c r="E5" s="6"/>
      <c r="F5" s="6"/>
      <c r="G5" s="6"/>
      <c r="H5" s="6"/>
      <c r="I5" s="6"/>
      <c r="J5" s="6"/>
      <c r="K5" s="10"/>
      <c r="L5" s="10"/>
    </row>
    <row r="6" spans="1:11" ht="13.5" thickBot="1">
      <c r="A6" s="236" t="s">
        <v>18</v>
      </c>
      <c r="B6" s="238" t="s">
        <v>1</v>
      </c>
      <c r="C6" s="240" t="s">
        <v>2</v>
      </c>
      <c r="D6" s="244" t="s">
        <v>0</v>
      </c>
      <c r="E6" s="245"/>
      <c r="F6" s="245"/>
      <c r="G6" s="245"/>
      <c r="H6" s="246" t="s">
        <v>69</v>
      </c>
      <c r="I6" s="57" t="s">
        <v>67</v>
      </c>
      <c r="J6" s="20" t="s">
        <v>13</v>
      </c>
      <c r="K6" s="242" t="s">
        <v>18</v>
      </c>
    </row>
    <row r="7" spans="1:11" ht="13.5" thickBot="1">
      <c r="A7" s="237"/>
      <c r="B7" s="239"/>
      <c r="C7" s="241"/>
      <c r="D7" s="27" t="s">
        <v>3</v>
      </c>
      <c r="E7" s="28" t="s">
        <v>4</v>
      </c>
      <c r="F7" s="28" t="s">
        <v>5</v>
      </c>
      <c r="G7" s="28" t="s">
        <v>6</v>
      </c>
      <c r="H7" s="247"/>
      <c r="I7" s="58" t="s">
        <v>68</v>
      </c>
      <c r="J7" s="29" t="s">
        <v>22</v>
      </c>
      <c r="K7" s="243"/>
    </row>
    <row r="8" spans="1:11" s="14" customFormat="1" ht="12.75">
      <c r="A8" s="15" t="s">
        <v>25</v>
      </c>
      <c r="B8" s="22">
        <f>SUM('CO.sum'!C9)</f>
        <v>6210</v>
      </c>
      <c r="C8" s="33">
        <f>SUM('CO.sum'!D9)</f>
        <v>3410</v>
      </c>
      <c r="D8" s="33">
        <f>SUM('CO.sum'!F9)</f>
        <v>1745</v>
      </c>
      <c r="E8" s="33">
        <f>SUM('CO.sum'!G9)</f>
        <v>0</v>
      </c>
      <c r="F8" s="33">
        <f>SUM('CO.sum'!H9)</f>
        <v>1665</v>
      </c>
      <c r="G8" s="33">
        <f>SUM('CO.sum'!I9)</f>
        <v>0</v>
      </c>
      <c r="H8" s="54">
        <f>SUM('CO.sum'!K9)</f>
        <v>15</v>
      </c>
      <c r="I8" s="49">
        <f>SUM('CO.sum'!L9)</f>
        <v>258000</v>
      </c>
      <c r="J8" s="23">
        <f>SUM('CO.sum'!M9)</f>
        <v>6</v>
      </c>
      <c r="K8" s="34" t="s">
        <v>25</v>
      </c>
    </row>
    <row r="9" spans="1:11" s="14" customFormat="1" ht="12.75">
      <c r="A9" s="15" t="s">
        <v>10</v>
      </c>
      <c r="B9" s="22">
        <f>SUM('CO.sum'!C10)</f>
        <v>17669</v>
      </c>
      <c r="C9" s="33">
        <f>SUM('CO.sum'!D10)</f>
        <v>152064</v>
      </c>
      <c r="D9" s="33">
        <f>SUM('CO.sum'!F10)</f>
        <v>7931</v>
      </c>
      <c r="E9" s="33">
        <f>SUM('CO.sum'!G10)</f>
        <v>8811</v>
      </c>
      <c r="F9" s="33">
        <f>SUM('CO.sum'!H10)</f>
        <v>122796</v>
      </c>
      <c r="G9" s="33">
        <f>SUM('CO.sum'!I10)</f>
        <v>8515</v>
      </c>
      <c r="H9" s="54">
        <f>SUM('CO.sum'!K10)</f>
        <v>1070</v>
      </c>
      <c r="I9" s="49">
        <f>SUM('CO.sum'!L10)</f>
        <v>24103803</v>
      </c>
      <c r="J9" s="23">
        <f>SUM('CO.sum'!M10)</f>
        <v>253</v>
      </c>
      <c r="K9" s="34" t="s">
        <v>10</v>
      </c>
    </row>
    <row r="10" spans="1:11" s="14" customFormat="1" ht="12.75">
      <c r="A10" s="15" t="s">
        <v>26</v>
      </c>
      <c r="B10" s="22">
        <f>SUM('CO.sum'!C11)</f>
        <v>19176</v>
      </c>
      <c r="C10" s="33">
        <f>SUM('CO.sum'!D11)</f>
        <v>43798</v>
      </c>
      <c r="D10" s="33">
        <f>SUM('CO.sum'!F11)</f>
        <v>9961</v>
      </c>
      <c r="E10" s="33">
        <f>SUM('CO.sum'!G11)</f>
        <v>1100</v>
      </c>
      <c r="F10" s="33">
        <f>SUM('CO.sum'!H11)</f>
        <v>30392</v>
      </c>
      <c r="G10" s="33">
        <f>SUM('CO.sum'!I11)</f>
        <v>0</v>
      </c>
      <c r="H10" s="54">
        <f>SUM('CO.sum'!K11)</f>
        <v>351</v>
      </c>
      <c r="I10" s="49">
        <f>SUM('CO.sum'!L11)</f>
        <v>4721400</v>
      </c>
      <c r="J10" s="23">
        <f>SUM('CO.sum'!M11)</f>
        <v>85</v>
      </c>
      <c r="K10" s="34" t="s">
        <v>26</v>
      </c>
    </row>
    <row r="11" spans="1:11" s="14" customFormat="1" ht="12.75">
      <c r="A11" s="15" t="s">
        <v>11</v>
      </c>
      <c r="B11" s="156">
        <f>SUM('CO.sum'!C14)</f>
        <v>49936</v>
      </c>
      <c r="C11" s="33">
        <f>SUM('CO.sum'!D14)</f>
        <v>131393</v>
      </c>
      <c r="D11" s="33">
        <f>SUM('CO.sum'!F14)</f>
        <v>29820</v>
      </c>
      <c r="E11" s="33">
        <f>SUM('CO.sum'!G14)</f>
        <v>2342</v>
      </c>
      <c r="F11" s="33">
        <f>SUM('CO.sum'!H14)</f>
        <v>88781</v>
      </c>
      <c r="G11" s="33">
        <f>SUM('CO.sum'!I14)</f>
        <v>306</v>
      </c>
      <c r="H11" s="54">
        <f>SUM('CO.sum'!K14)</f>
        <v>789</v>
      </c>
      <c r="I11" s="49">
        <f>SUM('CO.sum'!L14)</f>
        <v>12101338</v>
      </c>
      <c r="J11" s="158">
        <f>SUM('CO.sum'!M14)</f>
        <v>184</v>
      </c>
      <c r="K11" s="34" t="s">
        <v>11</v>
      </c>
    </row>
    <row r="12" spans="1:11" s="14" customFormat="1" ht="12.75">
      <c r="A12" s="15" t="s">
        <v>33</v>
      </c>
      <c r="B12" s="156">
        <f>SUM('CO.sum'!C21)</f>
        <v>6728</v>
      </c>
      <c r="C12" s="33">
        <f>SUM('CO.sum'!D21)</f>
        <v>6864</v>
      </c>
      <c r="D12" s="33">
        <f>SUM('CO.sum'!F21)</f>
        <v>4159</v>
      </c>
      <c r="E12" s="33">
        <f>SUM('CO.sum'!G21)</f>
        <v>232</v>
      </c>
      <c r="F12" s="33">
        <f>SUM('CO.sum'!H21)</f>
        <v>2474</v>
      </c>
      <c r="G12" s="33">
        <f>SUM('CO.sum'!I21)</f>
        <v>0</v>
      </c>
      <c r="H12" s="55">
        <f>SUM('CO.sum'!K21)</f>
        <v>47</v>
      </c>
      <c r="I12" s="48">
        <f>SUM('CO.sum'!L21)</f>
        <v>920200</v>
      </c>
      <c r="J12" s="158">
        <f>SUM('CO.sum'!M21)</f>
        <v>18</v>
      </c>
      <c r="K12" s="34" t="s">
        <v>33</v>
      </c>
    </row>
    <row r="13" spans="1:11" s="14" customFormat="1" ht="12.75">
      <c r="A13" s="15" t="s">
        <v>12</v>
      </c>
      <c r="B13" s="156">
        <f>SUM('CO.sum'!C24)</f>
        <v>25881</v>
      </c>
      <c r="C13" s="33">
        <f>SUM('CO.sum'!D24)</f>
        <v>68254</v>
      </c>
      <c r="D13" s="33">
        <f>SUM('CO.sum'!F24)</f>
        <v>34760</v>
      </c>
      <c r="E13" s="33">
        <f>SUM('CO.sum'!G24)</f>
        <v>963</v>
      </c>
      <c r="F13" s="33">
        <f>SUM('CO.sum'!H24)</f>
        <v>32531</v>
      </c>
      <c r="G13" s="33">
        <f>SUM('CO.sum'!I24)</f>
        <v>0</v>
      </c>
      <c r="H13" s="55">
        <f>SUM('CO.sum'!K24)</f>
        <v>328</v>
      </c>
      <c r="I13" s="48">
        <f>SUM('CO.sum'!L24)</f>
        <v>5861249</v>
      </c>
      <c r="J13" s="158">
        <f>SUM('CO.sum'!M24)</f>
        <v>81</v>
      </c>
      <c r="K13" s="34" t="s">
        <v>12</v>
      </c>
    </row>
    <row r="14" spans="1:11" s="14" customFormat="1" ht="12.75">
      <c r="A14" s="15" t="s">
        <v>46</v>
      </c>
      <c r="B14" s="22">
        <f>SUM('CO.sum'!C41)</f>
        <v>31857</v>
      </c>
      <c r="C14" s="33">
        <f>SUM('CO.sum'!D41)</f>
        <v>78903</v>
      </c>
      <c r="D14" s="33">
        <f>SUM('CO.sum'!F41)</f>
        <v>20068</v>
      </c>
      <c r="E14" s="33">
        <f>SUM('CO.sum'!G41)</f>
        <v>324</v>
      </c>
      <c r="F14" s="33">
        <f>SUM('CO.sum'!H41)</f>
        <v>58511</v>
      </c>
      <c r="G14" s="33">
        <f>SUM('CO.sum'!I41)</f>
        <v>0</v>
      </c>
      <c r="H14" s="55">
        <f>SUM('CO.sum'!K41)</f>
        <v>557.25</v>
      </c>
      <c r="I14" s="48">
        <f>SUM('CO.sum'!L41)</f>
        <v>11536410</v>
      </c>
      <c r="J14" s="23">
        <f>SUM('CO.sum'!M41)</f>
        <v>153</v>
      </c>
      <c r="K14" s="34" t="s">
        <v>46</v>
      </c>
    </row>
    <row r="15" spans="1:11" s="14" customFormat="1" ht="12.75">
      <c r="A15" s="15" t="s">
        <v>61</v>
      </c>
      <c r="B15" s="157">
        <f>SUM('CO.sum'!C42)</f>
        <v>6461</v>
      </c>
      <c r="C15" s="33">
        <f>SUM('CO.sum'!D42)</f>
        <v>9527</v>
      </c>
      <c r="D15" s="33">
        <f>SUM('CO.sum'!F42)</f>
        <v>400</v>
      </c>
      <c r="E15" s="33">
        <f>SUM('CO.sum'!G42)</f>
        <v>0</v>
      </c>
      <c r="F15" s="33">
        <f>SUM('CO.sum'!H42)</f>
        <v>9127</v>
      </c>
      <c r="G15" s="33">
        <f>SUM('CO.sum'!I42)</f>
        <v>0</v>
      </c>
      <c r="H15" s="55">
        <f>SUM('CO.sum'!K42)</f>
        <v>88</v>
      </c>
      <c r="I15" s="48">
        <f>SUM('CO.sum'!L42)</f>
        <v>1005000</v>
      </c>
      <c r="J15" s="159">
        <f>SUM('CO.sum'!M42)</f>
        <v>18</v>
      </c>
      <c r="K15" s="34" t="s">
        <v>71</v>
      </c>
    </row>
    <row r="16" spans="1:11" s="14" customFormat="1" ht="12.75">
      <c r="A16" s="18" t="s">
        <v>50</v>
      </c>
      <c r="B16" s="157">
        <f>SUM('CO.sum'!C47)</f>
        <v>4100</v>
      </c>
      <c r="C16" s="33">
        <f>SUM('CO.sum'!D47)</f>
        <v>5040</v>
      </c>
      <c r="D16" s="33">
        <f>SUM('CO.sum'!F47)</f>
        <v>2980</v>
      </c>
      <c r="E16" s="33">
        <f>SUM('CO.sum'!G47)</f>
        <v>0</v>
      </c>
      <c r="F16" s="33">
        <f>SUM('CO.sum'!H47)</f>
        <v>2060</v>
      </c>
      <c r="G16" s="33">
        <f>SUM('CO.sum'!I47)</f>
        <v>0</v>
      </c>
      <c r="H16" s="55">
        <f>SUM('CO.sum'!K47)</f>
        <v>24</v>
      </c>
      <c r="I16" s="48">
        <f>SUM('CO.sum'!L47)</f>
        <v>251000</v>
      </c>
      <c r="J16" s="159">
        <f>SUM('CO.sum'!M47)</f>
        <v>7</v>
      </c>
      <c r="K16" s="30" t="s">
        <v>50</v>
      </c>
    </row>
    <row r="17" spans="1:11" s="14" customFormat="1" ht="12.75">
      <c r="A17" s="18" t="s">
        <v>62</v>
      </c>
      <c r="B17" s="22">
        <f>SUM('CO.sum'!C54)</f>
        <v>865</v>
      </c>
      <c r="C17" s="33">
        <f>SUM('CO.sum'!D51)</f>
        <v>65888</v>
      </c>
      <c r="D17" s="33">
        <f>SUM('CO.sum'!F51)</f>
        <v>22619</v>
      </c>
      <c r="E17" s="33">
        <f>SUM('CO.sum'!G51)</f>
        <v>1654</v>
      </c>
      <c r="F17" s="33">
        <f>SUM('CO.sum'!H51)</f>
        <v>40390</v>
      </c>
      <c r="G17" s="33">
        <f>SUM('CO.sum'!I51)</f>
        <v>1225</v>
      </c>
      <c r="H17" s="55">
        <f>SUM('CO.sum'!K51)</f>
        <v>353</v>
      </c>
      <c r="I17" s="48">
        <f>SUM('CO.sum'!L51)</f>
        <v>8323600</v>
      </c>
      <c r="J17" s="23">
        <f>SUM('CO.sum'!M54)</f>
        <v>3</v>
      </c>
      <c r="K17" s="30" t="s">
        <v>72</v>
      </c>
    </row>
    <row r="18" spans="1:11" s="14" customFormat="1" ht="12.75">
      <c r="A18" s="15" t="s">
        <v>63</v>
      </c>
      <c r="B18" s="156">
        <f>SUM('CO.sum'!C53)</f>
        <v>11157</v>
      </c>
      <c r="C18" s="33">
        <f>SUM('CO.sum'!D53)</f>
        <v>59181</v>
      </c>
      <c r="D18" s="33">
        <f>SUM('CO.sum'!F53)</f>
        <v>5821</v>
      </c>
      <c r="E18" s="33">
        <f>SUM('CO.sum'!G53)</f>
        <v>2146</v>
      </c>
      <c r="F18" s="33">
        <f>SUM('CO.sum'!H53)</f>
        <v>26787</v>
      </c>
      <c r="G18" s="33">
        <f>SUM('CO.sum'!I53)</f>
        <v>0</v>
      </c>
      <c r="H18" s="55">
        <f>SUM('CO.sum'!K53)</f>
        <v>351</v>
      </c>
      <c r="I18" s="48">
        <f>SUM('CO.sum'!L53)</f>
        <v>11442167</v>
      </c>
      <c r="J18" s="158">
        <f>SUM('CO.sum'!M53)</f>
        <v>98</v>
      </c>
      <c r="K18" s="34" t="s">
        <v>73</v>
      </c>
    </row>
    <row r="19" spans="1:11" s="14" customFormat="1" ht="12.75">
      <c r="A19" s="15" t="s">
        <v>23</v>
      </c>
      <c r="B19" s="22">
        <f>SUM('CO.sum'!C56)</f>
        <v>7356</v>
      </c>
      <c r="C19" s="33">
        <f>SUM('CO.sum'!D56)</f>
        <v>37024</v>
      </c>
      <c r="D19" s="33">
        <f>SUM('CO.sum'!F56)</f>
        <v>4596</v>
      </c>
      <c r="E19" s="33">
        <f>SUM('CO.sum'!G56)</f>
        <v>1919</v>
      </c>
      <c r="F19" s="33">
        <f>SUM('CO.sum'!H56)</f>
        <v>26262</v>
      </c>
      <c r="G19" s="33">
        <f>SUM('CO.sum'!I56)</f>
        <v>0</v>
      </c>
      <c r="H19" s="55">
        <f>SUM('CO.sum'!K56)</f>
        <v>237</v>
      </c>
      <c r="I19" s="48">
        <f>SUM('CO.sum'!L56)</f>
        <v>5732700</v>
      </c>
      <c r="J19" s="23">
        <f>SUM('CO.sum'!M56)</f>
        <v>61</v>
      </c>
      <c r="K19" s="34" t="s">
        <v>23</v>
      </c>
    </row>
    <row r="20" spans="1:11" ht="13.5" thickBot="1">
      <c r="A20" s="16" t="s">
        <v>20</v>
      </c>
      <c r="B20" s="24">
        <f>SUM('CO.sum'!C61)</f>
        <v>22389</v>
      </c>
      <c r="C20" s="33">
        <f>SUM('CO.sum'!D61)</f>
        <v>121979</v>
      </c>
      <c r="D20" s="33">
        <f>SUM('CO.sum'!F61)</f>
        <v>13236</v>
      </c>
      <c r="E20" s="33">
        <f>SUM('CO.sum'!G61)</f>
        <v>6559</v>
      </c>
      <c r="F20" s="33">
        <f>SUM('CO.sum'!H61)</f>
        <v>91711</v>
      </c>
      <c r="G20" s="33">
        <f>SUM('CO.sum'!I61)</f>
        <v>1715</v>
      </c>
      <c r="H20" s="56">
        <f>SUM('CO.sum'!K61)</f>
        <v>903</v>
      </c>
      <c r="I20" s="50">
        <f>SUM('CO.sum'!L61)</f>
        <v>17329002</v>
      </c>
      <c r="J20" s="44">
        <f>SUM('CO.sum'!M61)</f>
        <v>184</v>
      </c>
      <c r="K20" s="35" t="s">
        <v>20</v>
      </c>
    </row>
    <row r="21" spans="1:10" ht="12.75">
      <c r="A21" s="8"/>
      <c r="B21" s="25" t="s">
        <v>7</v>
      </c>
      <c r="C21" s="26" t="s">
        <v>7</v>
      </c>
      <c r="D21" s="43" t="s">
        <v>7</v>
      </c>
      <c r="E21" s="39" t="s">
        <v>7</v>
      </c>
      <c r="F21" s="39" t="s">
        <v>7</v>
      </c>
      <c r="G21" s="40" t="s">
        <v>7</v>
      </c>
      <c r="H21" s="51" t="s">
        <v>7</v>
      </c>
      <c r="I21" s="40" t="s">
        <v>7</v>
      </c>
      <c r="J21" s="45"/>
    </row>
    <row r="22" spans="1:10" ht="12.75">
      <c r="A22" s="8"/>
      <c r="B22" s="36">
        <f aca="true" t="shared" si="0" ref="B22:J22">SUM(B8:B20)</f>
        <v>209785</v>
      </c>
      <c r="C22" s="19">
        <f t="shared" si="0"/>
        <v>783325</v>
      </c>
      <c r="D22" s="37">
        <f t="shared" si="0"/>
        <v>158096</v>
      </c>
      <c r="E22" s="36">
        <f t="shared" si="0"/>
        <v>26050</v>
      </c>
      <c r="F22" s="36">
        <f t="shared" si="0"/>
        <v>533487</v>
      </c>
      <c r="G22" s="38">
        <f t="shared" si="0"/>
        <v>11761</v>
      </c>
      <c r="H22" s="52">
        <f t="shared" si="0"/>
        <v>5113.25</v>
      </c>
      <c r="I22" s="41">
        <f t="shared" si="0"/>
        <v>103585869</v>
      </c>
      <c r="J22" s="21">
        <f t="shared" si="0"/>
        <v>1151</v>
      </c>
    </row>
    <row r="23" spans="1:10" ht="13.5" thickBot="1">
      <c r="A23" s="8"/>
      <c r="B23" s="1"/>
      <c r="C23" s="11"/>
      <c r="D23" s="11"/>
      <c r="E23" s="1"/>
      <c r="F23" s="1"/>
      <c r="G23" s="2"/>
      <c r="H23" s="53"/>
      <c r="I23" s="42"/>
      <c r="J23" s="9"/>
    </row>
    <row r="24" spans="1:10" ht="12.75">
      <c r="A24" s="8"/>
      <c r="B24" s="12" t="s">
        <v>21</v>
      </c>
      <c r="C24" s="12">
        <f>(D22/B22)</f>
        <v>0.7536096479729246</v>
      </c>
      <c r="D24" s="235" t="s">
        <v>8</v>
      </c>
      <c r="E24" s="235"/>
      <c r="F24" s="235"/>
      <c r="G24" s="46"/>
      <c r="J24" s="8"/>
    </row>
    <row r="25" spans="1:10" ht="12" customHeight="1">
      <c r="A25" s="8"/>
      <c r="D25" s="235"/>
      <c r="E25" s="235"/>
      <c r="F25" s="235"/>
      <c r="G25" s="47"/>
      <c r="J25" s="8"/>
    </row>
    <row r="26" spans="1:10" ht="12.75">
      <c r="A26" s="8"/>
      <c r="J26" s="8"/>
    </row>
    <row r="27" spans="1:10" ht="12.75">
      <c r="A27" s="8"/>
      <c r="J27" s="8"/>
    </row>
  </sheetData>
  <sheetProtection/>
  <mergeCells count="7">
    <mergeCell ref="D24:F25"/>
    <mergeCell ref="A6:A7"/>
    <mergeCell ref="B6:B7"/>
    <mergeCell ref="C6:C7"/>
    <mergeCell ref="K6:K7"/>
    <mergeCell ref="D6:G6"/>
    <mergeCell ref="H6:H7"/>
  </mergeCells>
  <conditionalFormatting sqref="I8:I10">
    <cfRule type="cellIs" priority="1" dxfId="1" operator="lessThan" stopIfTrue="1">
      <formula>D8</formula>
    </cfRule>
    <cfRule type="cellIs" priority="2" dxfId="0" operator="greaterThan" stopIfTrue="1">
      <formula>D8</formula>
    </cfRule>
  </conditionalFormatting>
  <conditionalFormatting sqref="H8:H10">
    <cfRule type="cellIs" priority="3" dxfId="1" operator="lessThan" stopIfTrue="1">
      <formula>D8</formula>
    </cfRule>
    <cfRule type="cellIs" priority="4" dxfId="0" operator="greaterThan" stopIfTrue="1">
      <formula>D8</formula>
    </cfRule>
  </conditionalFormatting>
  <conditionalFormatting sqref="H11:I20">
    <cfRule type="cellIs" priority="11" dxfId="1" operator="lessThan" stopIfTrue="1">
      <formula>F11</formula>
    </cfRule>
    <cfRule type="cellIs" priority="12" dxfId="0" operator="greaterThan" stopIfTrue="1">
      <formula>F11</formula>
    </cfRule>
  </conditionalFormatting>
  <printOptions/>
  <pageMargins left="0.17" right="0.23" top="1" bottom="1" header="0.5" footer="0.5"/>
  <pageSetup horizontalDpi="600" verticalDpi="600" orientation="landscape" scale="8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27"/>
  <sheetViews>
    <sheetView showGridLines="0" zoomScalePageLayoutView="0" workbookViewId="0" topLeftCell="A13">
      <selection activeCell="Q34" sqref="Q34"/>
    </sheetView>
  </sheetViews>
  <sheetFormatPr defaultColWidth="9.140625" defaultRowHeight="12.75"/>
  <cols>
    <col min="2" max="2" width="11.28125" style="0" bestFit="1" customWidth="1"/>
  </cols>
  <sheetData>
    <row r="1" spans="1:8" ht="12.75">
      <c r="A1" s="8" t="s">
        <v>84</v>
      </c>
      <c r="B1" s="8" t="s">
        <v>83</v>
      </c>
      <c r="C1" s="8" t="s">
        <v>81</v>
      </c>
      <c r="D1" s="8" t="s">
        <v>82</v>
      </c>
      <c r="E1" s="8" t="s">
        <v>85</v>
      </c>
      <c r="F1" s="8" t="s">
        <v>86</v>
      </c>
      <c r="G1" s="8" t="s">
        <v>87</v>
      </c>
      <c r="H1" s="8" t="s">
        <v>88</v>
      </c>
    </row>
    <row r="2" spans="1:4" ht="12.75">
      <c r="A2" s="8">
        <v>2005</v>
      </c>
      <c r="B2" s="96">
        <v>223483</v>
      </c>
      <c r="C2" s="96">
        <v>3955</v>
      </c>
      <c r="D2" s="96">
        <v>12653</v>
      </c>
    </row>
    <row r="3" spans="1:4" ht="12.75">
      <c r="A3" s="8">
        <v>2006</v>
      </c>
      <c r="B3" s="96">
        <v>228262</v>
      </c>
      <c r="C3" s="96">
        <v>3801</v>
      </c>
      <c r="D3" s="96">
        <v>12647</v>
      </c>
    </row>
    <row r="4" spans="1:4" ht="12.75">
      <c r="A4" s="8">
        <v>2007</v>
      </c>
      <c r="B4" s="96">
        <v>223785</v>
      </c>
      <c r="C4" s="96">
        <v>3768</v>
      </c>
      <c r="D4" s="96">
        <v>12733</v>
      </c>
    </row>
    <row r="5" spans="1:4" ht="12.75">
      <c r="A5" s="8">
        <v>2008</v>
      </c>
      <c r="B5" s="96">
        <v>231533</v>
      </c>
      <c r="C5" s="96">
        <v>3678</v>
      </c>
      <c r="D5" s="96">
        <v>12556</v>
      </c>
    </row>
    <row r="6" spans="1:4" ht="12.75">
      <c r="A6" s="8">
        <v>2009</v>
      </c>
      <c r="B6" s="96">
        <v>219681</v>
      </c>
      <c r="C6" s="96">
        <v>3514</v>
      </c>
      <c r="D6" s="96">
        <v>11941</v>
      </c>
    </row>
    <row r="7" spans="1:4" ht="12.75">
      <c r="A7" s="8">
        <v>2010</v>
      </c>
      <c r="B7" s="96">
        <f>'CO.sum'!P71</f>
        <v>0</v>
      </c>
      <c r="C7" s="96">
        <f>'CO.sum'!P72</f>
        <v>0</v>
      </c>
      <c r="D7" s="96">
        <f>'CO.sum'!P73</f>
        <v>0</v>
      </c>
    </row>
    <row r="8" spans="1:4" ht="12.75">
      <c r="A8" s="8"/>
      <c r="B8" s="96"/>
      <c r="C8" s="96"/>
      <c r="D8" s="96"/>
    </row>
    <row r="9" spans="1:4" ht="12.75">
      <c r="A9" s="8"/>
      <c r="B9" s="96"/>
      <c r="C9" s="96"/>
      <c r="D9" s="96"/>
    </row>
    <row r="10" spans="1:4" ht="12.75">
      <c r="A10" s="8"/>
      <c r="B10" s="96"/>
      <c r="C10" s="96"/>
      <c r="D10" s="96"/>
    </row>
    <row r="24" spans="1:6" ht="12.75">
      <c r="A24" s="91"/>
      <c r="B24" s="92"/>
      <c r="C24" s="92"/>
      <c r="D24" s="93"/>
      <c r="E24" s="94"/>
      <c r="F24" s="94"/>
    </row>
    <row r="25" spans="1:6" ht="12.75">
      <c r="A25" s="91"/>
      <c r="B25" s="92"/>
      <c r="C25" s="92"/>
      <c r="D25" s="93"/>
      <c r="E25" s="94"/>
      <c r="F25" s="94"/>
    </row>
    <row r="26" spans="1:6" ht="12.75">
      <c r="A26" s="91"/>
      <c r="B26" s="92"/>
      <c r="C26" s="92"/>
      <c r="D26" s="92"/>
      <c r="E26" s="92"/>
      <c r="F26" s="92"/>
    </row>
    <row r="27" spans="1:6" ht="12.75">
      <c r="A27" s="91"/>
      <c r="B27" s="92"/>
      <c r="C27" s="92"/>
      <c r="D27" s="93"/>
      <c r="E27" s="93"/>
      <c r="F27" s="9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4" max="4" width="8.7109375" style="10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0.28125" style="0" bestFit="1" customWidth="1"/>
    <col min="2" max="2" width="9.28125" style="0" bestFit="1" customWidth="1"/>
    <col min="3" max="3" width="12.421875" style="0" bestFit="1" customWidth="1"/>
  </cols>
  <sheetData>
    <row r="1" spans="1:3" ht="12.75">
      <c r="A1" s="95"/>
      <c r="B1" s="95"/>
      <c r="C1" s="95"/>
    </row>
    <row r="2" spans="1:3" ht="12.75">
      <c r="A2" s="95"/>
      <c r="B2" s="95"/>
      <c r="C2" s="95"/>
    </row>
    <row r="3" spans="1:3" ht="12.75">
      <c r="A3" s="95"/>
      <c r="B3" s="95"/>
      <c r="C3" s="95"/>
    </row>
    <row r="4" spans="1:3" ht="12.75">
      <c r="A4" s="95"/>
      <c r="B4" s="95"/>
      <c r="C4" s="95"/>
    </row>
    <row r="5" spans="1:3" ht="12.75">
      <c r="A5" s="95"/>
      <c r="B5" s="95"/>
      <c r="C5" s="95"/>
    </row>
    <row r="6" spans="1:3" ht="12.75">
      <c r="A6" s="95"/>
      <c r="B6" s="95"/>
      <c r="C6" s="95"/>
    </row>
    <row r="7" spans="1:3" ht="12.75">
      <c r="A7" s="95"/>
      <c r="B7" s="95"/>
      <c r="C7" s="95"/>
    </row>
    <row r="8" spans="1:3" ht="12.75">
      <c r="A8" s="95"/>
      <c r="B8" s="95"/>
      <c r="C8" s="95"/>
    </row>
    <row r="9" spans="1:3" ht="12.75">
      <c r="A9" s="95"/>
      <c r="B9" s="95"/>
      <c r="C9" s="95"/>
    </row>
    <row r="10" spans="1:3" ht="12.75">
      <c r="A10" s="95"/>
      <c r="B10" s="95"/>
      <c r="C10" s="95"/>
    </row>
    <row r="11" spans="1:3" ht="12.75">
      <c r="A11" s="95"/>
      <c r="B11" s="95"/>
      <c r="C11" s="95"/>
    </row>
    <row r="12" spans="1:3" ht="12.75">
      <c r="A12" s="95"/>
      <c r="B12" s="95"/>
      <c r="C12" s="95"/>
    </row>
    <row r="13" spans="1:3" ht="12.75">
      <c r="A13" s="95"/>
      <c r="B13" s="95"/>
      <c r="C13" s="95"/>
    </row>
    <row r="14" spans="1:3" ht="12.75">
      <c r="A14" s="95"/>
      <c r="B14" s="95"/>
      <c r="C14" s="95"/>
    </row>
    <row r="15" spans="1:3" ht="12.75">
      <c r="A15" s="95"/>
      <c r="B15" s="95"/>
      <c r="C15" s="95"/>
    </row>
    <row r="16" spans="1:3" ht="12.75">
      <c r="A16" s="95"/>
      <c r="B16" s="95"/>
      <c r="C16" s="95"/>
    </row>
    <row r="17" spans="1:3" ht="12.75">
      <c r="A17" s="95"/>
      <c r="B17" s="95"/>
      <c r="C17" s="95"/>
    </row>
    <row r="18" spans="1:3" ht="12.75">
      <c r="A18" s="95"/>
      <c r="B18" s="95"/>
      <c r="C18" s="95"/>
    </row>
    <row r="19" spans="1:3" ht="12.75">
      <c r="A19" s="95"/>
      <c r="B19" s="95"/>
      <c r="C19" s="95"/>
    </row>
    <row r="20" spans="1:3" ht="12.75">
      <c r="A20" s="95"/>
      <c r="B20" s="95"/>
      <c r="C20" s="95"/>
    </row>
    <row r="21" spans="1:3" ht="12.75">
      <c r="A21" s="95"/>
      <c r="B21" s="95"/>
      <c r="C21" s="95"/>
    </row>
    <row r="22" spans="1:3" ht="12.75">
      <c r="A22" s="95"/>
      <c r="B22" s="95"/>
      <c r="C22" s="95"/>
    </row>
    <row r="23" spans="1:3" ht="12.75">
      <c r="A23" s="95"/>
      <c r="B23" s="95"/>
      <c r="C23" s="95"/>
    </row>
    <row r="24" spans="1:3" ht="12.75">
      <c r="A24" s="95"/>
      <c r="B24" s="95"/>
      <c r="C24" s="95"/>
    </row>
    <row r="25" spans="1:3" ht="12.75">
      <c r="A25" s="95"/>
      <c r="B25" s="95"/>
      <c r="C25" s="95"/>
    </row>
    <row r="26" spans="1:3" ht="12.75">
      <c r="A26" s="95"/>
      <c r="B26" s="95"/>
      <c r="C26" s="95"/>
    </row>
    <row r="27" spans="1:3" ht="12.75">
      <c r="A27" s="95"/>
      <c r="B27" s="95"/>
      <c r="C27" s="95"/>
    </row>
    <row r="28" spans="1:3" ht="12.75">
      <c r="A28" s="95"/>
      <c r="B28" s="95"/>
      <c r="C28" s="95"/>
    </row>
    <row r="29" spans="1:3" ht="12.75">
      <c r="A29" s="95"/>
      <c r="B29" s="95"/>
      <c r="C29" s="95"/>
    </row>
    <row r="30" spans="1:3" ht="12.75">
      <c r="A30" s="95"/>
      <c r="B30" s="95"/>
      <c r="C30" s="95"/>
    </row>
    <row r="31" spans="1:3" ht="12.75">
      <c r="A31" s="95"/>
      <c r="B31" s="95"/>
      <c r="C31" s="95"/>
    </row>
    <row r="32" spans="1:3" ht="12.75">
      <c r="A32" s="95"/>
      <c r="B32" s="95"/>
      <c r="C32" s="95"/>
    </row>
    <row r="33" spans="1:3" ht="12.75">
      <c r="A33" s="95"/>
      <c r="B33" s="95"/>
      <c r="C33" s="95"/>
    </row>
    <row r="34" spans="1:3" ht="12.75">
      <c r="A34" s="95"/>
      <c r="B34" s="95"/>
      <c r="C34" s="95"/>
    </row>
    <row r="35" spans="1:3" ht="12.75">
      <c r="A35" s="95"/>
      <c r="B35" s="95"/>
      <c r="C35" s="95"/>
    </row>
    <row r="36" spans="1:3" ht="12.75">
      <c r="A36" s="95"/>
      <c r="B36" s="95"/>
      <c r="C36" s="95"/>
    </row>
    <row r="37" spans="1:3" ht="12.75">
      <c r="A37" s="95"/>
      <c r="B37" s="95"/>
      <c r="C37" s="95"/>
    </row>
    <row r="38" spans="1:3" ht="12.75">
      <c r="A38" s="95"/>
      <c r="B38" s="95"/>
      <c r="C38" s="95"/>
    </row>
    <row r="39" spans="1:3" ht="12.75">
      <c r="A39" s="95"/>
      <c r="B39" s="95"/>
      <c r="C39" s="95"/>
    </row>
    <row r="40" spans="1:3" ht="12.75">
      <c r="A40" s="95"/>
      <c r="B40" s="95"/>
      <c r="C40" s="95"/>
    </row>
    <row r="41" spans="1:3" ht="12.75">
      <c r="A41" s="95"/>
      <c r="B41" s="95"/>
      <c r="C41" s="95"/>
    </row>
    <row r="42" spans="1:3" ht="12.75">
      <c r="A42" s="95"/>
      <c r="B42" s="95"/>
      <c r="C42" s="95"/>
    </row>
    <row r="43" spans="1:3" ht="12.75">
      <c r="A43" s="95"/>
      <c r="B43" s="95"/>
      <c r="C43" s="95"/>
    </row>
    <row r="44" spans="1:3" ht="12.75">
      <c r="A44" s="95"/>
      <c r="B44" s="95"/>
      <c r="C44" s="95"/>
    </row>
    <row r="45" spans="1:3" ht="12.75">
      <c r="A45" s="95"/>
      <c r="B45" s="95"/>
      <c r="C45" s="95"/>
    </row>
    <row r="46" spans="1:3" ht="12.75">
      <c r="A46" s="95"/>
      <c r="B46" s="95"/>
      <c r="C46" s="95"/>
    </row>
    <row r="47" spans="1:3" ht="12.75">
      <c r="A47" s="95"/>
      <c r="B47" s="95"/>
      <c r="C47" s="95"/>
    </row>
    <row r="48" spans="1:3" ht="12.75">
      <c r="A48" s="95"/>
      <c r="B48" s="95"/>
      <c r="C48" s="95"/>
    </row>
    <row r="49" spans="1:3" ht="12.75">
      <c r="A49" s="95"/>
      <c r="B49" s="95"/>
      <c r="C49" s="95"/>
    </row>
    <row r="50" spans="1:3" ht="12.75">
      <c r="A50" s="95"/>
      <c r="B50" s="95"/>
      <c r="C50" s="95"/>
    </row>
    <row r="51" spans="1:3" ht="12.75">
      <c r="A51" s="95"/>
      <c r="B51" s="95"/>
      <c r="C51" s="95"/>
    </row>
    <row r="52" spans="1:3" ht="12.75">
      <c r="A52" s="95"/>
      <c r="B52" s="95"/>
      <c r="C52" s="95"/>
    </row>
    <row r="53" spans="1:3" ht="12.75">
      <c r="A53" s="95"/>
      <c r="B53" s="95"/>
      <c r="C53" s="95"/>
    </row>
    <row r="54" spans="1:3" ht="12.75">
      <c r="A54" s="95"/>
      <c r="B54" s="95"/>
      <c r="C54" s="95"/>
    </row>
    <row r="55" spans="1:3" ht="12.75">
      <c r="A55" s="95"/>
      <c r="B55" s="95"/>
      <c r="C55" s="95"/>
    </row>
    <row r="56" spans="1:3" ht="12.75">
      <c r="A56" s="95"/>
      <c r="B56" s="95"/>
      <c r="C56" s="9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aswcc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Fisk</dc:creator>
  <cp:keywords/>
  <dc:description/>
  <cp:lastModifiedBy>Miccah Bowen</cp:lastModifiedBy>
  <cp:lastPrinted>2015-11-12T15:50:50Z</cp:lastPrinted>
  <dcterms:created xsi:type="dcterms:W3CDTF">2004-01-23T17:08:57Z</dcterms:created>
  <dcterms:modified xsi:type="dcterms:W3CDTF">2018-04-06T21:15:43Z</dcterms:modified>
  <cp:category/>
  <cp:version/>
  <cp:contentType/>
  <cp:contentStatus/>
</cp:coreProperties>
</file>